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326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d.docs.live.net/0A4C24E07484DF25/CRSA/2026/Rear Commodore/2026 Race Results/"/>
    </mc:Choice>
  </mc:AlternateContent>
  <xr:revisionPtr revIDLastSave="0" documentId="14_{FF08A3C1-B030-4E16-974D-50694234CFC2}" xr6:coauthVersionLast="47" xr6:coauthVersionMax="47" xr10:uidLastSave="{00000000-0000-0000-0000-000000000000}"/>
  <bookViews>
    <workbookView xWindow="-120" yWindow="-120" windowWidth="29040" windowHeight="15720" xr2:uid="{3DE5C808-2E9E-4DC3-A7B2-EB7353A98290}"/>
  </bookViews>
  <sheets>
    <sheet name="total082226" sheetId="11" r:id="rId1"/>
    <sheet name="7 - 082226" sheetId="12" r:id="rId2"/>
    <sheet name="total080126" sheetId="10" r:id="rId3"/>
    <sheet name="6 - 080126" sheetId="9" r:id="rId4"/>
    <sheet name="5 - cancelled" sheetId="8" r:id="rId5"/>
    <sheet name="total062026" sheetId="6" r:id="rId6"/>
    <sheet name="4 - 062026" sheetId="7" r:id="rId7"/>
    <sheet name="total061326" sheetId="5" r:id="rId8"/>
    <sheet name="3 - 061326" sheetId="4" r:id="rId9"/>
    <sheet name="total053026" sheetId="3" r:id="rId10"/>
    <sheet name="2 - 053026" sheetId="2" r:id="rId11"/>
    <sheet name="1 - 050926" sheetId="1" r:id="rId12"/>
  </sheets>
  <definedNames>
    <definedName name="_xlnm.Print_Area" localSheetId="8">'3 - 061326'!$A$1:$P$46</definedName>
    <definedName name="_xlnm.Print_Area" localSheetId="6">'4 - 062026'!$A$1:$P$61</definedName>
    <definedName name="_xlnm.Print_Area" localSheetId="3">'6 - 080126'!$A$1:$P$19</definedName>
    <definedName name="_xlnm.Print_Area" localSheetId="1">'7 - 082226'!$A$1:$P$44</definedName>
    <definedName name="_xlnm.Print_Area" localSheetId="7">total061326!$A$1:$V$28</definedName>
    <definedName name="_xlnm.Print_Area" localSheetId="5">total062026!$A$1:$T$28</definedName>
    <definedName name="_xlnm.Print_Area" localSheetId="2">total080126!$A$1:$T$28</definedName>
    <definedName name="_xlnm.Print_Area" localSheetId="0">total082226!$A$1:$Q$30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2"/>
    </ext>
  </extLst>
</workbook>
</file>

<file path=xl/calcChain.xml><?xml version="1.0" encoding="utf-8"?>
<calcChain xmlns="http://schemas.openxmlformats.org/spreadsheetml/2006/main">
  <c r="C52" i="12" l="1"/>
  <c r="C51" i="12"/>
  <c r="C50" i="12"/>
  <c r="C49" i="12"/>
  <c r="C48" i="12"/>
  <c r="C47" i="12"/>
  <c r="C46" i="12"/>
  <c r="C45" i="12"/>
  <c r="K40" i="12"/>
  <c r="J40" i="12"/>
  <c r="I40" i="12"/>
  <c r="S39" i="12"/>
  <c r="J39" i="12"/>
  <c r="K39" i="12" s="1"/>
  <c r="I39" i="12"/>
  <c r="S38" i="12"/>
  <c r="K38" i="12"/>
  <c r="J38" i="12"/>
  <c r="I38" i="12"/>
  <c r="S37" i="12"/>
  <c r="J37" i="12"/>
  <c r="K37" i="12" s="1"/>
  <c r="I37" i="12"/>
  <c r="S36" i="12"/>
  <c r="K36" i="12"/>
  <c r="J36" i="12"/>
  <c r="I36" i="12"/>
  <c r="S35" i="12"/>
  <c r="J35" i="12"/>
  <c r="K35" i="12" s="1"/>
  <c r="I35" i="12"/>
  <c r="S34" i="12"/>
  <c r="K34" i="12"/>
  <c r="J34" i="12"/>
  <c r="I34" i="12"/>
  <c r="I31" i="12"/>
  <c r="J31" i="12" s="1"/>
  <c r="K31" i="12" s="1"/>
  <c r="S30" i="12"/>
  <c r="J30" i="12"/>
  <c r="K30" i="12" s="1"/>
  <c r="I30" i="12"/>
  <c r="S29" i="12"/>
  <c r="I29" i="12"/>
  <c r="J29" i="12" s="1"/>
  <c r="K29" i="12" s="1"/>
  <c r="S28" i="12"/>
  <c r="J28" i="12"/>
  <c r="K28" i="12" s="1"/>
  <c r="I28" i="12"/>
  <c r="S27" i="12"/>
  <c r="I27" i="12"/>
  <c r="J27" i="12" s="1"/>
  <c r="K27" i="12" s="1"/>
  <c r="S26" i="12"/>
  <c r="J26" i="12"/>
  <c r="K26" i="12" s="1"/>
  <c r="I26" i="12"/>
  <c r="S25" i="12"/>
  <c r="I25" i="12"/>
  <c r="J25" i="12" s="1"/>
  <c r="K25" i="12" s="1"/>
  <c r="I22" i="12"/>
  <c r="J22" i="12" s="1"/>
  <c r="K22" i="12" s="1"/>
  <c r="S21" i="12"/>
  <c r="J21" i="12"/>
  <c r="K21" i="12" s="1"/>
  <c r="I21" i="12"/>
  <c r="S20" i="12"/>
  <c r="I20" i="12"/>
  <c r="J20" i="12" s="1"/>
  <c r="K20" i="12" s="1"/>
  <c r="S19" i="12"/>
  <c r="J19" i="12"/>
  <c r="K19" i="12" s="1"/>
  <c r="I19" i="12"/>
  <c r="S18" i="12"/>
  <c r="I18" i="12"/>
  <c r="J18" i="12" s="1"/>
  <c r="K18" i="12" s="1"/>
  <c r="S17" i="12"/>
  <c r="J17" i="12"/>
  <c r="K17" i="12" s="1"/>
  <c r="I17" i="12"/>
  <c r="S16" i="12"/>
  <c r="I16" i="12"/>
  <c r="J16" i="12" s="1"/>
  <c r="K16" i="12" s="1"/>
  <c r="I13" i="12"/>
  <c r="J13" i="12" s="1"/>
  <c r="K13" i="12" s="1"/>
  <c r="S12" i="12"/>
  <c r="I12" i="12"/>
  <c r="J12" i="12" s="1"/>
  <c r="K12" i="12" s="1"/>
  <c r="S11" i="12"/>
  <c r="I11" i="12"/>
  <c r="J11" i="12" s="1"/>
  <c r="K11" i="12" s="1"/>
  <c r="S10" i="12"/>
  <c r="I10" i="12"/>
  <c r="J10" i="12" s="1"/>
  <c r="K10" i="12" s="1"/>
  <c r="S9" i="12"/>
  <c r="I9" i="12"/>
  <c r="J9" i="12" s="1"/>
  <c r="K9" i="12" s="1"/>
  <c r="S8" i="12"/>
  <c r="I8" i="12"/>
  <c r="J8" i="12" s="1"/>
  <c r="K8" i="12" s="1"/>
  <c r="S7" i="12"/>
  <c r="I7" i="12"/>
  <c r="J7" i="12" s="1"/>
  <c r="K7" i="12" s="1"/>
  <c r="S6" i="12"/>
  <c r="S5" i="12"/>
  <c r="I5" i="12"/>
  <c r="J5" i="12" s="1"/>
  <c r="K5" i="12" s="1"/>
  <c r="S4" i="12"/>
  <c r="J4" i="12"/>
  <c r="K4" i="12" s="1"/>
  <c r="I4" i="12"/>
  <c r="H13" i="11"/>
  <c r="G13" i="11"/>
  <c r="F13" i="11"/>
  <c r="P13" i="11" s="1"/>
  <c r="I12" i="11"/>
  <c r="P12" i="11" s="1"/>
  <c r="I11" i="11"/>
  <c r="P11" i="11" s="1"/>
  <c r="P10" i="11"/>
  <c r="I10" i="11"/>
  <c r="I9" i="11"/>
  <c r="P9" i="11" s="1"/>
  <c r="P8" i="11"/>
  <c r="P7" i="11"/>
  <c r="I6" i="11"/>
  <c r="P6" i="11" s="1"/>
  <c r="P5" i="11"/>
  <c r="P4" i="11"/>
  <c r="P13" i="10"/>
  <c r="H13" i="10"/>
  <c r="G13" i="10"/>
  <c r="F13" i="10"/>
  <c r="I12" i="10"/>
  <c r="P12" i="10" s="1"/>
  <c r="I11" i="10"/>
  <c r="P11" i="10" s="1"/>
  <c r="P10" i="10"/>
  <c r="I10" i="10"/>
  <c r="P9" i="10"/>
  <c r="I9" i="10"/>
  <c r="P8" i="10"/>
  <c r="P7" i="10"/>
  <c r="I6" i="10"/>
  <c r="P6" i="10" s="1"/>
  <c r="P5" i="10"/>
  <c r="P4" i="10"/>
  <c r="L60" i="9"/>
  <c r="L59" i="9"/>
  <c r="H59" i="9"/>
  <c r="G59" i="9"/>
  <c r="L58" i="9"/>
  <c r="L57" i="9"/>
  <c r="L56" i="9"/>
  <c r="L55" i="9"/>
  <c r="L54" i="9"/>
  <c r="L53" i="9"/>
  <c r="L52" i="9"/>
  <c r="H52" i="9"/>
  <c r="G52" i="9"/>
  <c r="I49" i="9"/>
  <c r="J49" i="9" s="1"/>
  <c r="K49" i="9" s="1"/>
  <c r="K46" i="9"/>
  <c r="J46" i="9"/>
  <c r="I46" i="9"/>
  <c r="J45" i="9"/>
  <c r="K45" i="9" s="1"/>
  <c r="I45" i="9"/>
  <c r="I43" i="9"/>
  <c r="J43" i="9" s="1"/>
  <c r="K43" i="9" s="1"/>
  <c r="I42" i="9"/>
  <c r="J42" i="9" s="1"/>
  <c r="K42" i="9" s="1"/>
  <c r="I40" i="9"/>
  <c r="J40" i="9" s="1"/>
  <c r="K40" i="9" s="1"/>
  <c r="J37" i="9"/>
  <c r="K37" i="9" s="1"/>
  <c r="I37" i="9"/>
  <c r="I36" i="9"/>
  <c r="J36" i="9" s="1"/>
  <c r="K36" i="9" s="1"/>
  <c r="I34" i="9"/>
  <c r="J34" i="9" s="1"/>
  <c r="K34" i="9" s="1"/>
  <c r="K33" i="9"/>
  <c r="J33" i="9"/>
  <c r="I33" i="9"/>
  <c r="J31" i="9"/>
  <c r="K31" i="9" s="1"/>
  <c r="I31" i="9"/>
  <c r="I28" i="9"/>
  <c r="J28" i="9" s="1"/>
  <c r="K28" i="9" s="1"/>
  <c r="I27" i="9"/>
  <c r="J27" i="9" s="1"/>
  <c r="K27" i="9" s="1"/>
  <c r="I25" i="9"/>
  <c r="J25" i="9" s="1"/>
  <c r="K25" i="9" s="1"/>
  <c r="J24" i="9"/>
  <c r="K24" i="9" s="1"/>
  <c r="I24" i="9"/>
  <c r="I22" i="9"/>
  <c r="J22" i="9" s="1"/>
  <c r="K22" i="9" s="1"/>
  <c r="I19" i="9"/>
  <c r="J19" i="9" s="1"/>
  <c r="K19" i="9" s="1"/>
  <c r="K18" i="9"/>
  <c r="J18" i="9"/>
  <c r="I18" i="9"/>
  <c r="J16" i="9"/>
  <c r="K16" i="9" s="1"/>
  <c r="I16" i="9"/>
  <c r="I15" i="9"/>
  <c r="J15" i="9" s="1"/>
  <c r="K15" i="9" s="1"/>
  <c r="I13" i="9"/>
  <c r="J13" i="9" s="1"/>
  <c r="K13" i="9" s="1"/>
  <c r="I12" i="9"/>
  <c r="J12" i="9" s="1"/>
  <c r="K12" i="9" s="1"/>
  <c r="J11" i="9"/>
  <c r="K11" i="9" s="1"/>
  <c r="I11" i="9"/>
  <c r="I8" i="9"/>
  <c r="J8" i="9" s="1"/>
  <c r="K8" i="9" s="1"/>
  <c r="I7" i="9"/>
  <c r="J7" i="9" s="1"/>
  <c r="K7" i="9" s="1"/>
  <c r="K5" i="9"/>
  <c r="J5" i="9"/>
  <c r="I5" i="9"/>
  <c r="J4" i="9"/>
  <c r="K4" i="9" s="1"/>
  <c r="I4" i="9"/>
  <c r="C60" i="7"/>
  <c r="C59" i="7"/>
  <c r="C57" i="7"/>
  <c r="C56" i="7"/>
  <c r="C53" i="7"/>
  <c r="I47" i="7"/>
  <c r="J47" i="7" s="1"/>
  <c r="K47" i="7" s="1"/>
  <c r="J46" i="7"/>
  <c r="K46" i="7" s="1"/>
  <c r="I46" i="7"/>
  <c r="I45" i="7"/>
  <c r="J45" i="7" s="1"/>
  <c r="K45" i="7" s="1"/>
  <c r="J43" i="7"/>
  <c r="K43" i="7" s="1"/>
  <c r="I43" i="7"/>
  <c r="I42" i="7"/>
  <c r="J42" i="7" s="1"/>
  <c r="K42" i="7" s="1"/>
  <c r="J41" i="7"/>
  <c r="K41" i="7" s="1"/>
  <c r="I41" i="7"/>
  <c r="I40" i="7"/>
  <c r="J40" i="7" s="1"/>
  <c r="K40" i="7" s="1"/>
  <c r="I39" i="7"/>
  <c r="J39" i="7" s="1"/>
  <c r="K39" i="7" s="1"/>
  <c r="I36" i="7"/>
  <c r="J36" i="7" s="1"/>
  <c r="K36" i="7" s="1"/>
  <c r="J35" i="7"/>
  <c r="K35" i="7" s="1"/>
  <c r="I35" i="7"/>
  <c r="I34" i="7"/>
  <c r="J34" i="7" s="1"/>
  <c r="K34" i="7" s="1"/>
  <c r="K32" i="7"/>
  <c r="J32" i="7"/>
  <c r="I32" i="7"/>
  <c r="I31" i="7"/>
  <c r="J31" i="7" s="1"/>
  <c r="K31" i="7" s="1"/>
  <c r="I30" i="7"/>
  <c r="J30" i="7" s="1"/>
  <c r="K30" i="7" s="1"/>
  <c r="I29" i="7"/>
  <c r="J29" i="7" s="1"/>
  <c r="K29" i="7" s="1"/>
  <c r="I28" i="7"/>
  <c r="J28" i="7" s="1"/>
  <c r="K28" i="7" s="1"/>
  <c r="I25" i="7"/>
  <c r="J25" i="7" s="1"/>
  <c r="K25" i="7" s="1"/>
  <c r="J24" i="7"/>
  <c r="K24" i="7" s="1"/>
  <c r="I24" i="7"/>
  <c r="I23" i="7"/>
  <c r="J23" i="7" s="1"/>
  <c r="K23" i="7" s="1"/>
  <c r="J22" i="7"/>
  <c r="K22" i="7" s="1"/>
  <c r="I22" i="7"/>
  <c r="K20" i="7"/>
  <c r="J20" i="7"/>
  <c r="I20" i="7"/>
  <c r="I19" i="7"/>
  <c r="J19" i="7" s="1"/>
  <c r="K19" i="7" s="1"/>
  <c r="I18" i="7"/>
  <c r="J18" i="7" s="1"/>
  <c r="K18" i="7" s="1"/>
  <c r="I17" i="7"/>
  <c r="J17" i="7" s="1"/>
  <c r="K17" i="7" s="1"/>
  <c r="I16" i="7"/>
  <c r="J16" i="7" s="1"/>
  <c r="K16" i="7" s="1"/>
  <c r="J13" i="7"/>
  <c r="K13" i="7" s="1"/>
  <c r="I13" i="7"/>
  <c r="I12" i="7"/>
  <c r="J12" i="7" s="1"/>
  <c r="K12" i="7" s="1"/>
  <c r="J11" i="7"/>
  <c r="K11" i="7" s="1"/>
  <c r="I11" i="7"/>
  <c r="I10" i="7"/>
  <c r="J10" i="7" s="1"/>
  <c r="K10" i="7" s="1"/>
  <c r="I8" i="7"/>
  <c r="J8" i="7" s="1"/>
  <c r="K8" i="7" s="1"/>
  <c r="I7" i="7"/>
  <c r="J7" i="7" s="1"/>
  <c r="K7" i="7" s="1"/>
  <c r="I6" i="7"/>
  <c r="J6" i="7" s="1"/>
  <c r="K6" i="7" s="1"/>
  <c r="I5" i="7"/>
  <c r="J5" i="7" s="1"/>
  <c r="K5" i="7" s="1"/>
  <c r="J4" i="7"/>
  <c r="K4" i="7" s="1"/>
  <c r="I4" i="7"/>
  <c r="H13" i="6"/>
  <c r="G13" i="6"/>
  <c r="F13" i="6"/>
  <c r="P13" i="6" s="1"/>
  <c r="P12" i="6"/>
  <c r="I12" i="6"/>
  <c r="P11" i="6"/>
  <c r="I11" i="6"/>
  <c r="I10" i="6"/>
  <c r="P10" i="6" s="1"/>
  <c r="I9" i="6"/>
  <c r="P9" i="6" s="1"/>
  <c r="P8" i="6"/>
  <c r="P7" i="6"/>
  <c r="P6" i="6"/>
  <c r="I6" i="6"/>
  <c r="P5" i="6"/>
  <c r="P4" i="6"/>
  <c r="R12" i="5"/>
  <c r="R11" i="5"/>
  <c r="R10" i="5"/>
  <c r="R9" i="5"/>
  <c r="R8" i="5"/>
  <c r="R7" i="5"/>
  <c r="R6" i="5"/>
  <c r="R5" i="5"/>
  <c r="R4" i="5"/>
  <c r="C45" i="4"/>
  <c r="C44" i="4"/>
  <c r="C42" i="4"/>
  <c r="C41" i="4"/>
  <c r="C38" i="4"/>
  <c r="I35" i="4"/>
  <c r="J35" i="4" s="1"/>
  <c r="K35" i="4" s="1"/>
  <c r="L34" i="4"/>
  <c r="I34" i="4"/>
  <c r="J34" i="4" s="1"/>
  <c r="K34" i="4" s="1"/>
  <c r="J32" i="4"/>
  <c r="K32" i="4" s="1"/>
  <c r="I32" i="4"/>
  <c r="I31" i="4"/>
  <c r="J31" i="4" s="1"/>
  <c r="K31" i="4" s="1"/>
  <c r="I30" i="4"/>
  <c r="J30" i="4" s="1"/>
  <c r="K30" i="4" s="1"/>
  <c r="I29" i="4"/>
  <c r="J29" i="4" s="1"/>
  <c r="K29" i="4" s="1"/>
  <c r="J28" i="4"/>
  <c r="K28" i="4" s="1"/>
  <c r="I28" i="4"/>
  <c r="I24" i="4"/>
  <c r="J24" i="4" s="1"/>
  <c r="K24" i="4" s="1"/>
  <c r="J23" i="4"/>
  <c r="K23" i="4" s="1"/>
  <c r="I23" i="4"/>
  <c r="I22" i="4"/>
  <c r="J22" i="4" s="1"/>
  <c r="K22" i="4" s="1"/>
  <c r="J20" i="4"/>
  <c r="K20" i="4" s="1"/>
  <c r="I20" i="4"/>
  <c r="I19" i="4"/>
  <c r="J19" i="4" s="1"/>
  <c r="K19" i="4" s="1"/>
  <c r="I18" i="4"/>
  <c r="J18" i="4" s="1"/>
  <c r="K18" i="4" s="1"/>
  <c r="I17" i="4"/>
  <c r="J17" i="4" s="1"/>
  <c r="K17" i="4" s="1"/>
  <c r="I16" i="4"/>
  <c r="J16" i="4" s="1"/>
  <c r="K16" i="4" s="1"/>
  <c r="I12" i="4"/>
  <c r="J12" i="4" s="1"/>
  <c r="K12" i="4" s="1"/>
  <c r="J11" i="4"/>
  <c r="K11" i="4" s="1"/>
  <c r="I11" i="4"/>
  <c r="I10" i="4"/>
  <c r="J10" i="4" s="1"/>
  <c r="K10" i="4" s="1"/>
  <c r="J8" i="4"/>
  <c r="K8" i="4" s="1"/>
  <c r="I8" i="4"/>
  <c r="I7" i="4"/>
  <c r="J7" i="4" s="1"/>
  <c r="K7" i="4" s="1"/>
  <c r="I6" i="4"/>
  <c r="J6" i="4" s="1"/>
  <c r="K6" i="4" s="1"/>
  <c r="I5" i="4"/>
  <c r="J5" i="4" s="1"/>
  <c r="K5" i="4" s="1"/>
  <c r="I4" i="4"/>
  <c r="J4" i="4" s="1"/>
  <c r="K4" i="4" s="1"/>
  <c r="R11" i="3"/>
  <c r="R10" i="3"/>
  <c r="R9" i="3"/>
  <c r="R8" i="3"/>
  <c r="R7" i="3"/>
  <c r="R6" i="3"/>
  <c r="R5" i="3"/>
  <c r="R4" i="3"/>
  <c r="Q11" i="2"/>
  <c r="J11" i="2"/>
  <c r="K11" i="2" s="1"/>
  <c r="I11" i="2"/>
  <c r="Q10" i="2"/>
  <c r="I10" i="2"/>
  <c r="J10" i="2" s="1"/>
  <c r="K10" i="2" s="1"/>
  <c r="Q9" i="2"/>
  <c r="I9" i="2"/>
  <c r="J9" i="2" s="1"/>
  <c r="K9" i="2" s="1"/>
  <c r="Q6" i="2"/>
  <c r="I6" i="2"/>
  <c r="J6" i="2" s="1"/>
  <c r="K6" i="2" s="1"/>
  <c r="Q5" i="2"/>
  <c r="I5" i="2"/>
  <c r="J5" i="2" s="1"/>
  <c r="K5" i="2" s="1"/>
  <c r="Q4" i="2"/>
  <c r="I4" i="2"/>
  <c r="J4" i="2" s="1"/>
  <c r="K4" i="2" s="1"/>
  <c r="C65" i="1"/>
  <c r="C64" i="1"/>
  <c r="C63" i="1"/>
  <c r="C62" i="1"/>
  <c r="C61" i="1"/>
  <c r="R55" i="1"/>
  <c r="J55" i="1"/>
  <c r="K55" i="1" s="1"/>
  <c r="I55" i="1"/>
  <c r="R54" i="1"/>
  <c r="J54" i="1"/>
  <c r="K54" i="1" s="1"/>
  <c r="I54" i="1"/>
  <c r="R53" i="1"/>
  <c r="J53" i="1"/>
  <c r="K53" i="1" s="1"/>
  <c r="I53" i="1"/>
  <c r="R52" i="1"/>
  <c r="J52" i="1"/>
  <c r="K52" i="1" s="1"/>
  <c r="I52" i="1"/>
  <c r="R51" i="1"/>
  <c r="J51" i="1"/>
  <c r="K51" i="1" s="1"/>
  <c r="I51" i="1"/>
  <c r="R50" i="1"/>
  <c r="J50" i="1"/>
  <c r="K50" i="1" s="1"/>
  <c r="I50" i="1"/>
  <c r="R49" i="1"/>
  <c r="J49" i="1"/>
  <c r="K49" i="1" s="1"/>
  <c r="I49" i="1"/>
  <c r="R48" i="1"/>
  <c r="J48" i="1"/>
  <c r="K48" i="1" s="1"/>
  <c r="I48" i="1"/>
  <c r="R47" i="1"/>
  <c r="J47" i="1"/>
  <c r="K47" i="1" s="1"/>
  <c r="I47" i="1"/>
  <c r="I46" i="1"/>
  <c r="J46" i="1" s="1"/>
  <c r="K46" i="1" s="1"/>
  <c r="R41" i="1"/>
  <c r="I41" i="1"/>
  <c r="J41" i="1" s="1"/>
  <c r="K41" i="1" s="1"/>
  <c r="R40" i="1"/>
  <c r="I40" i="1"/>
  <c r="J40" i="1" s="1"/>
  <c r="K40" i="1" s="1"/>
  <c r="R39" i="1"/>
  <c r="I39" i="1"/>
  <c r="J39" i="1" s="1"/>
  <c r="K39" i="1" s="1"/>
  <c r="R38" i="1"/>
  <c r="I38" i="1"/>
  <c r="J38" i="1" s="1"/>
  <c r="K38" i="1" s="1"/>
  <c r="R37" i="1"/>
  <c r="I37" i="1"/>
  <c r="J37" i="1" s="1"/>
  <c r="K37" i="1" s="1"/>
  <c r="R36" i="1"/>
  <c r="I36" i="1"/>
  <c r="J36" i="1" s="1"/>
  <c r="K36" i="1" s="1"/>
  <c r="R35" i="1"/>
  <c r="I35" i="1"/>
  <c r="J35" i="1" s="1"/>
  <c r="K35" i="1" s="1"/>
  <c r="R34" i="1"/>
  <c r="I34" i="1"/>
  <c r="J34" i="1" s="1"/>
  <c r="K34" i="1" s="1"/>
  <c r="R33" i="1"/>
  <c r="I33" i="1"/>
  <c r="J33" i="1" s="1"/>
  <c r="K33" i="1" s="1"/>
  <c r="I32" i="1"/>
  <c r="J32" i="1" s="1"/>
  <c r="K32" i="1" s="1"/>
  <c r="R27" i="1"/>
  <c r="I27" i="1"/>
  <c r="J27" i="1" s="1"/>
  <c r="K27" i="1" s="1"/>
  <c r="R26" i="1"/>
  <c r="I26" i="1"/>
  <c r="J26" i="1" s="1"/>
  <c r="K26" i="1" s="1"/>
  <c r="R25" i="1"/>
  <c r="I25" i="1"/>
  <c r="J25" i="1" s="1"/>
  <c r="K25" i="1" s="1"/>
  <c r="R24" i="1"/>
  <c r="I24" i="1"/>
  <c r="J24" i="1" s="1"/>
  <c r="K24" i="1" s="1"/>
  <c r="R23" i="1"/>
  <c r="I23" i="1"/>
  <c r="J23" i="1" s="1"/>
  <c r="K23" i="1" s="1"/>
  <c r="R22" i="1"/>
  <c r="I22" i="1"/>
  <c r="J22" i="1" s="1"/>
  <c r="K22" i="1" s="1"/>
  <c r="R21" i="1"/>
  <c r="I21" i="1"/>
  <c r="J21" i="1" s="1"/>
  <c r="K21" i="1" s="1"/>
  <c r="R20" i="1"/>
  <c r="I20" i="1"/>
  <c r="J20" i="1" s="1"/>
  <c r="K20" i="1" s="1"/>
  <c r="R19" i="1"/>
  <c r="I19" i="1"/>
  <c r="J19" i="1" s="1"/>
  <c r="K19" i="1" s="1"/>
  <c r="R18" i="1"/>
  <c r="I18" i="1"/>
  <c r="J18" i="1" s="1"/>
  <c r="K18" i="1" s="1"/>
  <c r="I14" i="1"/>
  <c r="J14" i="1" s="1"/>
  <c r="K14" i="1" s="1"/>
  <c r="J13" i="1"/>
  <c r="K13" i="1" s="1"/>
  <c r="I13" i="1"/>
  <c r="I12" i="1"/>
  <c r="J12" i="1" s="1"/>
  <c r="K12" i="1" s="1"/>
  <c r="I11" i="1"/>
  <c r="J11" i="1" s="1"/>
  <c r="K11" i="1" s="1"/>
  <c r="I10" i="1"/>
  <c r="J10" i="1" s="1"/>
  <c r="K10" i="1" s="1"/>
  <c r="J9" i="1"/>
  <c r="K9" i="1" s="1"/>
  <c r="I9" i="1"/>
  <c r="I8" i="1"/>
  <c r="J8" i="1" s="1"/>
  <c r="K8" i="1" s="1"/>
  <c r="I7" i="1"/>
  <c r="J7" i="1" s="1"/>
  <c r="K7" i="1" s="1"/>
  <c r="I6" i="1"/>
  <c r="J6" i="1" s="1"/>
  <c r="K6" i="1" s="1"/>
  <c r="J5" i="1"/>
  <c r="K5" i="1" s="1"/>
  <c r="I5" i="1"/>
</calcChain>
</file>

<file path=xl/sharedStrings.xml><?xml version="1.0" encoding="utf-8"?>
<sst xmlns="http://schemas.openxmlformats.org/spreadsheetml/2006/main" count="1251" uniqueCount="189">
  <si>
    <t>Buoy Race #</t>
  </si>
  <si>
    <t>Date</t>
  </si>
  <si>
    <t>Series Race</t>
  </si>
  <si>
    <t>Sailor</t>
  </si>
  <si>
    <t>Sail Nr</t>
  </si>
  <si>
    <t>Boat Type</t>
  </si>
  <si>
    <t>Hdcp</t>
  </si>
  <si>
    <t>+Minute</t>
  </si>
  <si>
    <t>Min</t>
  </si>
  <si>
    <t>Sec</t>
  </si>
  <si>
    <t>Act Time Decinal</t>
  </si>
  <si>
    <t>Corr Time Decimal</t>
  </si>
  <si>
    <t>Corr Time Min/Sec</t>
  </si>
  <si>
    <t>Corr Place</t>
  </si>
  <si>
    <t>START Time</t>
  </si>
  <si>
    <t>Course</t>
  </si>
  <si>
    <t>Winds</t>
  </si>
  <si>
    <t>AP</t>
  </si>
  <si>
    <t>breeden</t>
  </si>
  <si>
    <t>Catalina 22</t>
  </si>
  <si>
    <t>bollinger</t>
  </si>
  <si>
    <t>FS</t>
  </si>
  <si>
    <t>MC</t>
  </si>
  <si>
    <t>emrich</t>
  </si>
  <si>
    <t>molly</t>
  </si>
  <si>
    <t>Tanzer 22</t>
  </si>
  <si>
    <t>leddy</t>
  </si>
  <si>
    <t>Precis 185</t>
  </si>
  <si>
    <t>Capri 22</t>
  </si>
  <si>
    <t>Beneteau F235</t>
  </si>
  <si>
    <t>Sikora</t>
  </si>
  <si>
    <t>J</t>
  </si>
  <si>
    <t>Javelin</t>
  </si>
  <si>
    <t>dinger</t>
  </si>
  <si>
    <t>RO</t>
  </si>
  <si>
    <t>AP(2)</t>
  </si>
  <si>
    <t>8-9</t>
  </si>
  <si>
    <t>ro</t>
  </si>
  <si>
    <t>DNF</t>
  </si>
  <si>
    <t>AP(1)</t>
  </si>
  <si>
    <t>DNS</t>
  </si>
  <si>
    <t>aggregated totals</t>
  </si>
  <si>
    <t>Place</t>
  </si>
  <si>
    <t>Racer</t>
  </si>
  <si>
    <t>Points</t>
  </si>
  <si>
    <t>comments</t>
  </si>
  <si>
    <t>NEW RACER</t>
  </si>
  <si>
    <t>Breeden</t>
  </si>
  <si>
    <t>2t</t>
  </si>
  <si>
    <t>Emrich</t>
  </si>
  <si>
    <t>Leddy</t>
  </si>
  <si>
    <t>Bollinger</t>
  </si>
  <si>
    <t>Series Buoy Race #</t>
  </si>
  <si>
    <t>Race</t>
  </si>
  <si>
    <t>trost</t>
  </si>
  <si>
    <t>wilson</t>
  </si>
  <si>
    <t xml:space="preserve">RACE OMITTED   </t>
  </si>
  <si>
    <t>DEAD</t>
  </si>
  <si>
    <t>FINAL</t>
  </si>
  <si>
    <t>Precision 18.5 no spi Centerboard PRS185 90.20 (91.50) [90.2] (88.00)</t>
  </si>
  <si>
    <t>Flying Scot (19') Centerboard FSCT 89.60 92.10 90.40 89.10 87.50</t>
  </si>
  <si>
    <t>CRSA Series Buoy Races 2026</t>
  </si>
  <si>
    <t>aggregated totals after multiple heats/day</t>
  </si>
  <si>
    <t>Racer Count</t>
  </si>
  <si>
    <t>Series     Rank</t>
  </si>
  <si>
    <t>Fleet</t>
  </si>
  <si>
    <t>HelmName</t>
  </si>
  <si>
    <t>SailNo</t>
  </si>
  <si>
    <t>Class</t>
  </si>
  <si>
    <t>Rating</t>
  </si>
  <si>
    <t>R1</t>
  </si>
  <si>
    <t>R2</t>
  </si>
  <si>
    <t>R3</t>
  </si>
  <si>
    <t>R4</t>
  </si>
  <si>
    <t>R5</t>
  </si>
  <si>
    <t>R6</t>
  </si>
  <si>
    <t>R7</t>
  </si>
  <si>
    <t>R8</t>
  </si>
  <si>
    <t>R9</t>
  </si>
  <si>
    <t>R10</t>
  </si>
  <si>
    <t>Total</t>
  </si>
  <si>
    <t>2tie</t>
  </si>
  <si>
    <t>Cruiser</t>
  </si>
  <si>
    <t>Day Sailer</t>
  </si>
  <si>
    <t>Trost</t>
  </si>
  <si>
    <t>MC scow</t>
  </si>
  <si>
    <t>Wilson</t>
  </si>
  <si>
    <t>racing boat count/day</t>
  </si>
  <si>
    <t>races count/day</t>
  </si>
  <si>
    <t>Assumptions/Rules/Notes</t>
  </si>
  <si>
    <t>Committee Boat Race Offcers (RO) are guaranteed a second place (2 pts) per race</t>
  </si>
  <si>
    <t>has not raced</t>
  </si>
  <si>
    <t xml:space="preserve">DNC/DNF = #boats + 1 * #races </t>
  </si>
  <si>
    <t>no throw-outs, all races count</t>
  </si>
  <si>
    <t>3 boats minimum constitute a race</t>
  </si>
  <si>
    <t>DNC</t>
  </si>
  <si>
    <t>did not compete</t>
  </si>
  <si>
    <t>Misc. Notes/Resource</t>
  </si>
  <si>
    <t>Molly Sutherland</t>
  </si>
  <si>
    <t>Kaye Arnold</t>
  </si>
  <si>
    <t>LASER RADIAL</t>
  </si>
  <si>
    <t>Laura Lee Cundiff</t>
  </si>
  <si>
    <t>West Wight Potter 19</t>
  </si>
  <si>
    <t>Bob Rodak</t>
  </si>
  <si>
    <t>precision 18</t>
  </si>
  <si>
    <t>Bill Lubawy</t>
  </si>
  <si>
    <t>Venture 22</t>
  </si>
  <si>
    <t>Dave Duncan</t>
  </si>
  <si>
    <t>Hunter 27</t>
  </si>
  <si>
    <t>David Morgan</t>
  </si>
  <si>
    <t>Kesstrel 19</t>
  </si>
  <si>
    <t>Adam</t>
  </si>
  <si>
    <t>Sunfish</t>
  </si>
  <si>
    <t>Chris Stanberry</t>
  </si>
  <si>
    <t>chysler Mutinner</t>
  </si>
  <si>
    <t>Sikora, Jonathan</t>
  </si>
  <si>
    <t>jonathansikora@gmail.com</t>
  </si>
  <si>
    <t>(937) 657-2638</t>
  </si>
  <si>
    <t>leslie</t>
  </si>
  <si>
    <t>SIKORA</t>
  </si>
  <si>
    <t>event place</t>
  </si>
  <si>
    <t>event total</t>
  </si>
  <si>
    <t>1 tie</t>
  </si>
  <si>
    <t>2026 Series     Rank</t>
  </si>
  <si>
    <t>has not raced - will be  throw-out</t>
  </si>
  <si>
    <t>racing boat count/day - does not include RO</t>
  </si>
  <si>
    <t xml:space="preserve">FIP = #boats +1 </t>
  </si>
  <si>
    <t xml:space="preserve">DNC = #boats + 1 * #races </t>
  </si>
  <si>
    <t>2026 CRSA Open Series Races</t>
  </si>
  <si>
    <t>Series Rank</t>
  </si>
  <si>
    <t>mays</t>
  </si>
  <si>
    <t>MAYS</t>
  </si>
  <si>
    <t>Race Officer</t>
  </si>
  <si>
    <t>trost - ro</t>
  </si>
  <si>
    <t>FIP</t>
  </si>
  <si>
    <t>leslie RO</t>
  </si>
  <si>
    <t>Race 5 CANCELLED</t>
  </si>
  <si>
    <t>BOLD</t>
  </si>
  <si>
    <t>new racer</t>
  </si>
  <si>
    <t>aggregated totals after multiple races/event (day)</t>
  </si>
  <si>
    <t>day total</t>
  </si>
  <si>
    <t>has not raced - will be a throw-out</t>
  </si>
  <si>
    <t>weather</t>
  </si>
  <si>
    <t>sunny</t>
  </si>
  <si>
    <t>8-10</t>
  </si>
  <si>
    <t>spinnaker</t>
  </si>
  <si>
    <t>10-12</t>
  </si>
  <si>
    <t>Total Points</t>
  </si>
  <si>
    <t xml:space="preserve">Rules change:  </t>
  </si>
  <si>
    <t>2 boats minimum constitute a race</t>
  </si>
  <si>
    <t>1T</t>
  </si>
  <si>
    <t>Series Rank - 3 boat rule</t>
  </si>
  <si>
    <t>Series Rank - 2 boat rule</t>
  </si>
  <si>
    <t>Series Place</t>
  </si>
  <si>
    <t>Helm</t>
  </si>
  <si>
    <t>Total Pts</t>
  </si>
  <si>
    <t>Sutherland</t>
  </si>
  <si>
    <t>sutherland</t>
  </si>
  <si>
    <t xml:space="preserve">DNS/DNF = #boats + 1 * #races </t>
  </si>
  <si>
    <t>6N</t>
  </si>
  <si>
    <t>25:25</t>
  </si>
  <si>
    <t>27:39</t>
  </si>
  <si>
    <t>28:01</t>
  </si>
  <si>
    <t>28:13</t>
  </si>
  <si>
    <t>31:36</t>
  </si>
  <si>
    <t>4t</t>
  </si>
  <si>
    <t>32:18</t>
  </si>
  <si>
    <t>12N</t>
  </si>
  <si>
    <t>00:00</t>
  </si>
  <si>
    <t>dnf</t>
  </si>
  <si>
    <t>23:10</t>
  </si>
  <si>
    <t>25:42</t>
  </si>
  <si>
    <t>26:02</t>
  </si>
  <si>
    <t>26:31</t>
  </si>
  <si>
    <t>27:13</t>
  </si>
  <si>
    <t>27:50</t>
  </si>
  <si>
    <t>dns</t>
  </si>
  <si>
    <t>23:30</t>
  </si>
  <si>
    <t>25:45</t>
  </si>
  <si>
    <t>26:05</t>
  </si>
  <si>
    <t>26:22</t>
  </si>
  <si>
    <t>29:31</t>
  </si>
  <si>
    <t>29:53</t>
  </si>
  <si>
    <t>29:06</t>
  </si>
  <si>
    <t>32:46</t>
  </si>
  <si>
    <t>32:50</t>
  </si>
  <si>
    <t>35:59</t>
  </si>
  <si>
    <t>39:38</t>
  </si>
  <si>
    <t>40:09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</si>
</sst>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m/d/yy\ h:mm;@"/>
    <numFmt numFmtId="165" formatCode="0.0"/>
    <numFmt numFmtId="166" formatCode="[$-F400]h:mm:ss\ AM/PM"/>
  </numFmts>
  <fonts count="15" x14ac:knownFonts="1">
    <font>
      <sz val="11"/>
      <color theme="1"/>
      <name val="Aptos Narrow"/>
      <family val="2"/>
      <scheme val="minor"/>
    </font>
    <font>
      <b/>
      <sz val="12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12"/>
      <name val="Arial"/>
      <family val="2"/>
    </font>
    <font>
      <u/>
      <sz val="11"/>
      <color theme="10"/>
      <name val="Aptos Narrow"/>
      <family val="2"/>
      <scheme val="minor"/>
    </font>
    <font>
      <b/>
      <sz val="14"/>
      <color theme="1"/>
      <name val="Aptos Narrow"/>
      <family val="2"/>
      <scheme val="minor"/>
    </font>
    <font>
      <b/>
      <u val="double"/>
      <sz val="12"/>
      <color theme="1"/>
      <name val="Aptos Narrow"/>
      <family val="2"/>
      <scheme val="minor"/>
    </font>
    <font>
      <b/>
      <u/>
      <sz val="11"/>
      <color theme="10"/>
      <name val="Aptos Narrow"/>
      <family val="2"/>
      <scheme val="minor"/>
    </font>
    <font>
      <b/>
      <sz val="10"/>
      <color rgb="FF0A0A0A"/>
      <name val="Arial"/>
      <family val="2"/>
    </font>
    <font>
      <sz val="10"/>
      <color rgb="FF0A0A0A"/>
      <name val="Arial"/>
      <family val="2"/>
    </font>
    <font>
      <b/>
      <sz val="11"/>
      <name val="Aptos Narrow"/>
      <family val="2"/>
      <scheme val="minor"/>
    </font>
    <font>
      <sz val="11"/>
      <name val="Aptos Narrow"/>
      <family val="2"/>
      <scheme val="minor"/>
    </font>
    <font>
      <sz val="11"/>
      <color rgb="FFFF0000"/>
      <name val="Aptos Narrow"/>
      <family val="2"/>
      <scheme val="minor"/>
    </font>
    <font>
      <i/>
      <sz val="11"/>
      <color theme="1"/>
      <name val="Aptos Narrow"/>
      <family val="2"/>
      <scheme val="minor"/>
    </font>
    <font>
      <b/>
      <i/>
      <sz val="11"/>
      <color theme="1"/>
      <name val="Aptos Narrow"/>
      <family val="2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2"/>
        <bgColor indexed="64"/>
      </patternFill>
    </fill>
  </fills>
  <borders count="14">
    <border>
      <left/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FF0000"/>
      </left>
      <right/>
      <top style="thin">
        <color rgb="FFFF0000"/>
      </top>
      <bottom style="thin">
        <color rgb="FFFF0000"/>
      </bottom>
      <diagonal/>
    </border>
    <border>
      <left/>
      <right/>
      <top style="thin">
        <color rgb="FFFF0000"/>
      </top>
      <bottom style="thin">
        <color rgb="FFFF0000"/>
      </bottom>
      <diagonal/>
    </border>
    <border>
      <left/>
      <right style="thin">
        <color rgb="FFFF0000"/>
      </right>
      <top style="thin">
        <color rgb="FFFF0000"/>
      </top>
      <bottom style="thin">
        <color rgb="FFFF0000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rgb="FFFF0000"/>
      </top>
      <bottom/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140">
    <xf numFmtId="0" fontId="0" fillId="0" borderId="0" xfId="0"/>
    <xf numFmtId="0" fontId="2" fillId="0" borderId="0" xfId="0" applyFont="1"/>
    <xf numFmtId="0" fontId="2" fillId="0" borderId="0" xfId="0" applyFont="1" applyAlignment="1">
      <alignment horizontal="left"/>
    </xf>
    <xf numFmtId="14" fontId="2" fillId="0" borderId="0" xfId="0" applyNumberFormat="1" applyFont="1" applyAlignment="1">
      <alignment horizontal="left"/>
    </xf>
    <xf numFmtId="0" fontId="0" fillId="0" borderId="0" xfId="0" applyAlignment="1">
      <alignment horizontal="center"/>
    </xf>
    <xf numFmtId="0" fontId="2" fillId="2" borderId="0" xfId="0" applyFont="1" applyFill="1"/>
    <xf numFmtId="0" fontId="0" fillId="2" borderId="0" xfId="0" applyFill="1" applyAlignment="1">
      <alignment horizontal="center"/>
    </xf>
    <xf numFmtId="49" fontId="0" fillId="2" borderId="0" xfId="0" applyNumberFormat="1" applyFill="1" applyAlignment="1">
      <alignment horizontal="center"/>
    </xf>
    <xf numFmtId="0" fontId="3" fillId="0" borderId="0" xfId="0" applyFont="1" applyAlignment="1">
      <alignment horizontal="center"/>
    </xf>
    <xf numFmtId="49" fontId="3" fillId="0" borderId="0" xfId="0" applyNumberFormat="1" applyFont="1" applyAlignment="1">
      <alignment horizontal="center"/>
    </xf>
    <xf numFmtId="2" fontId="3" fillId="0" borderId="0" xfId="0" applyNumberFormat="1" applyFont="1" applyAlignment="1">
      <alignment horizontal="center" wrapText="1"/>
    </xf>
    <xf numFmtId="0" fontId="3" fillId="0" borderId="0" xfId="0" applyFont="1" applyAlignment="1">
      <alignment horizontal="center" wrapText="1"/>
    </xf>
    <xf numFmtId="2" fontId="3" fillId="2" borderId="0" xfId="0" applyNumberFormat="1" applyFont="1" applyFill="1" applyAlignment="1">
      <alignment horizontal="center" wrapText="1"/>
    </xf>
    <xf numFmtId="49" fontId="3" fillId="2" borderId="0" xfId="0" applyNumberFormat="1" applyFont="1" applyFill="1" applyAlignment="1">
      <alignment horizontal="center" wrapText="1"/>
    </xf>
    <xf numFmtId="2" fontId="0" fillId="0" borderId="0" xfId="0" applyNumberFormat="1" applyAlignment="1">
      <alignment horizontal="center"/>
    </xf>
    <xf numFmtId="21" fontId="2" fillId="2" borderId="0" xfId="0" applyNumberFormat="1" applyFont="1" applyFill="1"/>
    <xf numFmtId="49" fontId="2" fillId="2" borderId="0" xfId="0" applyNumberFormat="1" applyFont="1" applyFill="1" applyAlignment="1">
      <alignment horizontal="center"/>
    </xf>
    <xf numFmtId="164" fontId="0" fillId="0" borderId="0" xfId="0" applyNumberFormat="1" applyAlignment="1">
      <alignment horizontal="center"/>
    </xf>
    <xf numFmtId="2" fontId="0" fillId="2" borderId="0" xfId="0" applyNumberFormat="1" applyFill="1" applyAlignment="1">
      <alignment horizontal="center"/>
    </xf>
    <xf numFmtId="2" fontId="0" fillId="0" borderId="0" xfId="0" applyNumberFormat="1"/>
    <xf numFmtId="165" fontId="0" fillId="0" borderId="0" xfId="0" applyNumberFormat="1" applyAlignment="1">
      <alignment horizontal="center"/>
    </xf>
    <xf numFmtId="0" fontId="0" fillId="3" borderId="0" xfId="0" applyFill="1" applyAlignment="1">
      <alignment horizontal="center"/>
    </xf>
    <xf numFmtId="21" fontId="0" fillId="0" borderId="0" xfId="0" applyNumberFormat="1" applyAlignment="1">
      <alignment horizontal="center"/>
    </xf>
    <xf numFmtId="21" fontId="0" fillId="0" borderId="0" xfId="0" applyNumberFormat="1"/>
    <xf numFmtId="0" fontId="0" fillId="0" borderId="0" xfId="0" applyAlignment="1">
      <alignment horizontal="left"/>
    </xf>
    <xf numFmtId="0" fontId="2" fillId="0" borderId="0" xfId="0" applyFont="1" applyAlignment="1">
      <alignment horizontal="center"/>
    </xf>
    <xf numFmtId="0" fontId="2" fillId="3" borderId="0" xfId="0" applyFont="1" applyFill="1"/>
    <xf numFmtId="0" fontId="2" fillId="3" borderId="0" xfId="0" applyFont="1" applyFill="1" applyAlignment="1">
      <alignment horizontal="center"/>
    </xf>
    <xf numFmtId="49" fontId="2" fillId="3" borderId="0" xfId="0" applyNumberFormat="1" applyFont="1" applyFill="1" applyAlignment="1">
      <alignment horizontal="center"/>
    </xf>
    <xf numFmtId="0" fontId="2" fillId="0" borderId="0" xfId="0" applyFont="1" applyAlignment="1">
      <alignment horizontal="right"/>
    </xf>
    <xf numFmtId="0" fontId="0" fillId="0" borderId="0" xfId="0" applyAlignment="1">
      <alignment horizontal="right"/>
    </xf>
    <xf numFmtId="14" fontId="0" fillId="0" borderId="0" xfId="0" applyNumberFormat="1" applyAlignment="1">
      <alignment horizontal="left"/>
    </xf>
    <xf numFmtId="14" fontId="0" fillId="0" borderId="0" xfId="0" applyNumberFormat="1" applyAlignment="1">
      <alignment horizontal="center"/>
    </xf>
    <xf numFmtId="14" fontId="0" fillId="0" borderId="0" xfId="0" applyNumberFormat="1"/>
    <xf numFmtId="14" fontId="0" fillId="0" borderId="1" xfId="0" applyNumberFormat="1" applyBorder="1" applyAlignment="1">
      <alignment horizontal="center"/>
    </xf>
    <xf numFmtId="14" fontId="2" fillId="0" borderId="0" xfId="0" applyNumberFormat="1" applyFont="1"/>
    <xf numFmtId="14" fontId="2" fillId="0" borderId="0" xfId="0" applyNumberFormat="1" applyFont="1" applyAlignment="1">
      <alignment horizontal="right"/>
    </xf>
    <xf numFmtId="14" fontId="2" fillId="0" borderId="0" xfId="0" applyNumberFormat="1" applyFont="1" applyAlignment="1">
      <alignment horizontal="center"/>
    </xf>
    <xf numFmtId="0" fontId="2" fillId="0" borderId="0" xfId="0" applyFont="1" applyAlignment="1">
      <alignment horizontal="left" wrapText="1"/>
    </xf>
    <xf numFmtId="0" fontId="2" fillId="3" borderId="0" xfId="0" applyFont="1" applyFill="1" applyAlignment="1">
      <alignment horizontal="center" vertical="center" wrapText="1"/>
    </xf>
    <xf numFmtId="0" fontId="2" fillId="0" borderId="1" xfId="0" applyFont="1" applyBorder="1" applyAlignment="1">
      <alignment horizontal="center"/>
    </xf>
    <xf numFmtId="0" fontId="0" fillId="0" borderId="1" xfId="0" applyBorder="1" applyAlignment="1">
      <alignment horizontal="center"/>
    </xf>
    <xf numFmtId="0" fontId="0" fillId="4" borderId="0" xfId="0" applyFill="1"/>
    <xf numFmtId="0" fontId="0" fillId="4" borderId="0" xfId="0" applyFill="1" applyAlignment="1">
      <alignment horizontal="right"/>
    </xf>
    <xf numFmtId="0" fontId="0" fillId="5" borderId="0" xfId="0" applyFill="1" applyAlignment="1">
      <alignment horizontal="right"/>
    </xf>
    <xf numFmtId="0" fontId="0" fillId="6" borderId="0" xfId="0" applyFill="1"/>
    <xf numFmtId="0" fontId="0" fillId="7" borderId="0" xfId="0" applyFill="1" applyAlignment="1">
      <alignment horizontal="left"/>
    </xf>
    <xf numFmtId="0" fontId="0" fillId="7" borderId="0" xfId="0" applyFill="1" applyAlignment="1">
      <alignment horizontal="center"/>
    </xf>
    <xf numFmtId="0" fontId="0" fillId="7" borderId="0" xfId="0" applyFill="1"/>
    <xf numFmtId="0" fontId="0" fillId="7" borderId="1" xfId="0" applyFill="1" applyBorder="1" applyAlignment="1">
      <alignment horizontal="right"/>
    </xf>
    <xf numFmtId="0" fontId="0" fillId="7" borderId="0" xfId="0" applyFill="1" applyAlignment="1">
      <alignment horizontal="right"/>
    </xf>
    <xf numFmtId="0" fontId="2" fillId="7" borderId="0" xfId="0" applyFont="1" applyFill="1" applyAlignment="1">
      <alignment horizontal="center"/>
    </xf>
    <xf numFmtId="0" fontId="1" fillId="0" borderId="0" xfId="0" applyFont="1"/>
    <xf numFmtId="0" fontId="0" fillId="5" borderId="0" xfId="0" applyFill="1"/>
    <xf numFmtId="0" fontId="6" fillId="0" borderId="2" xfId="0" applyFont="1" applyBorder="1" applyAlignment="1">
      <alignment horizontal="center"/>
    </xf>
    <xf numFmtId="0" fontId="6" fillId="0" borderId="3" xfId="0" applyFont="1" applyBorder="1" applyAlignment="1">
      <alignment horizontal="center"/>
    </xf>
    <xf numFmtId="0" fontId="6" fillId="0" borderId="4" xfId="0" applyFont="1" applyBorder="1" applyAlignment="1">
      <alignment horizontal="center"/>
    </xf>
    <xf numFmtId="165" fontId="0" fillId="0" borderId="1" xfId="0" applyNumberFormat="1" applyBorder="1" applyAlignment="1">
      <alignment horizontal="center"/>
    </xf>
    <xf numFmtId="0" fontId="7" fillId="3" borderId="0" xfId="1" applyFont="1" applyFill="1" applyAlignment="1">
      <alignment horizontal="center" vertical="center"/>
    </xf>
    <xf numFmtId="0" fontId="8" fillId="3" borderId="0" xfId="0" applyFont="1" applyFill="1" applyAlignment="1">
      <alignment vertical="center"/>
    </xf>
    <xf numFmtId="0" fontId="9" fillId="3" borderId="0" xfId="0" applyFont="1" applyFill="1" applyAlignment="1">
      <alignment vertical="center" wrapText="1"/>
    </xf>
    <xf numFmtId="0" fontId="9" fillId="3" borderId="0" xfId="0" applyFont="1" applyFill="1" applyAlignment="1">
      <alignment horizontal="left" vertical="center" wrapText="1"/>
    </xf>
    <xf numFmtId="0" fontId="3" fillId="0" borderId="0" xfId="0" applyFont="1"/>
    <xf numFmtId="0" fontId="3" fillId="8" borderId="0" xfId="0" applyFont="1" applyFill="1" applyAlignment="1">
      <alignment horizontal="center"/>
    </xf>
    <xf numFmtId="0" fontId="0" fillId="8" borderId="0" xfId="0" applyFill="1"/>
    <xf numFmtId="0" fontId="0" fillId="2" borderId="0" xfId="0" applyFill="1"/>
    <xf numFmtId="0" fontId="0" fillId="8" borderId="0" xfId="0" applyFill="1" applyAlignment="1">
      <alignment horizontal="center"/>
    </xf>
    <xf numFmtId="0" fontId="0" fillId="9" borderId="0" xfId="0" applyFill="1" applyAlignment="1">
      <alignment horizontal="center"/>
    </xf>
    <xf numFmtId="0" fontId="0" fillId="9" borderId="0" xfId="0" applyFill="1"/>
    <xf numFmtId="0" fontId="2" fillId="9" borderId="0" xfId="0" applyFont="1" applyFill="1"/>
    <xf numFmtId="49" fontId="0" fillId="9" borderId="0" xfId="0" applyNumberFormat="1" applyFill="1" applyAlignment="1">
      <alignment horizontal="center"/>
    </xf>
    <xf numFmtId="2" fontId="0" fillId="9" borderId="0" xfId="0" applyNumberFormat="1" applyFill="1" applyAlignment="1">
      <alignment horizontal="center"/>
    </xf>
    <xf numFmtId="164" fontId="0" fillId="9" borderId="0" xfId="0" applyNumberFormat="1" applyFill="1" applyAlignment="1">
      <alignment horizontal="center"/>
    </xf>
    <xf numFmtId="21" fontId="0" fillId="9" borderId="0" xfId="0" applyNumberFormat="1" applyFill="1"/>
    <xf numFmtId="0" fontId="2" fillId="8" borderId="0" xfId="0" applyFont="1" applyFill="1"/>
    <xf numFmtId="0" fontId="0" fillId="0" borderId="0" xfId="0" applyAlignment="1">
      <alignment vertical="center"/>
    </xf>
    <xf numFmtId="0" fontId="0" fillId="0" borderId="0" xfId="0" applyAlignment="1">
      <alignment horizontal="right" vertical="top"/>
    </xf>
    <xf numFmtId="0" fontId="0" fillId="0" borderId="0" xfId="0" applyAlignment="1">
      <alignment vertical="top"/>
    </xf>
    <xf numFmtId="0" fontId="2" fillId="0" borderId="0" xfId="0" applyFont="1" applyAlignment="1">
      <alignment horizontal="center" vertical="top"/>
    </xf>
    <xf numFmtId="0" fontId="0" fillId="0" borderId="0" xfId="0" applyAlignment="1">
      <alignment horizontal="center" vertical="top"/>
    </xf>
    <xf numFmtId="0" fontId="2" fillId="8" borderId="0" xfId="0" applyFont="1" applyFill="1" applyAlignment="1">
      <alignment horizontal="center" vertical="center" wrapText="1"/>
    </xf>
    <xf numFmtId="0" fontId="10" fillId="8" borderId="5" xfId="0" applyFont="1" applyFill="1" applyBorder="1" applyAlignment="1">
      <alignment horizontal="center" vertical="center" wrapText="1"/>
    </xf>
    <xf numFmtId="0" fontId="10" fillId="0" borderId="6" xfId="0" applyFont="1" applyBorder="1"/>
    <xf numFmtId="0" fontId="10" fillId="0" borderId="7" xfId="0" applyFont="1" applyBorder="1"/>
    <xf numFmtId="0" fontId="11" fillId="0" borderId="8" xfId="0" applyFont="1" applyBorder="1" applyAlignment="1">
      <alignment horizontal="center"/>
    </xf>
    <xf numFmtId="0" fontId="11" fillId="0" borderId="0" xfId="0" applyFont="1"/>
    <xf numFmtId="0" fontId="11" fillId="0" borderId="9" xfId="0" applyFont="1" applyBorder="1"/>
    <xf numFmtId="0" fontId="11" fillId="6" borderId="0" xfId="0" applyFont="1" applyFill="1" applyAlignment="1">
      <alignment horizontal="center"/>
    </xf>
    <xf numFmtId="0" fontId="12" fillId="0" borderId="0" xfId="0" applyFont="1"/>
    <xf numFmtId="0" fontId="12" fillId="0" borderId="0" xfId="0" applyFont="1" applyAlignment="1">
      <alignment horizontal="center"/>
    </xf>
    <xf numFmtId="0" fontId="0" fillId="10" borderId="0" xfId="0" applyFill="1"/>
    <xf numFmtId="0" fontId="0" fillId="6" borderId="0" xfId="0" applyFill="1" applyAlignment="1">
      <alignment horizontal="right"/>
    </xf>
    <xf numFmtId="0" fontId="0" fillId="6" borderId="0" xfId="0" applyFill="1" applyAlignment="1">
      <alignment horizontal="center"/>
    </xf>
    <xf numFmtId="0" fontId="0" fillId="10" borderId="0" xfId="0" applyFill="1" applyAlignment="1">
      <alignment horizontal="right"/>
    </xf>
    <xf numFmtId="0" fontId="11" fillId="0" borderId="10" xfId="0" applyFont="1" applyBorder="1" applyAlignment="1">
      <alignment horizontal="center"/>
    </xf>
    <xf numFmtId="0" fontId="11" fillId="0" borderId="11" xfId="0" applyFont="1" applyBorder="1"/>
    <xf numFmtId="0" fontId="11" fillId="0" borderId="12" xfId="0" applyFont="1" applyBorder="1"/>
    <xf numFmtId="0" fontId="0" fillId="11" borderId="0" xfId="0" applyFill="1" applyAlignment="1">
      <alignment horizontal="center"/>
    </xf>
    <xf numFmtId="0" fontId="0" fillId="0" borderId="1" xfId="0" applyBorder="1" applyAlignment="1">
      <alignment horizontal="left"/>
    </xf>
    <xf numFmtId="0" fontId="0" fillId="0" borderId="13" xfId="0" applyBorder="1"/>
    <xf numFmtId="0" fontId="2" fillId="8" borderId="0" xfId="0" applyFont="1" applyFill="1" applyAlignment="1">
      <alignment horizontal="center"/>
    </xf>
    <xf numFmtId="0" fontId="11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0" fillId="4" borderId="0" xfId="0" applyFill="1" applyAlignment="1">
      <alignment horizontal="center"/>
    </xf>
    <xf numFmtId="49" fontId="0" fillId="0" borderId="0" xfId="0" applyNumberFormat="1" applyAlignment="1">
      <alignment horizontal="center"/>
    </xf>
    <xf numFmtId="0" fontId="2" fillId="0" borderId="0" xfId="0" applyFont="1" applyAlignment="1">
      <alignment vertical="center"/>
    </xf>
    <xf numFmtId="0" fontId="11" fillId="7" borderId="0" xfId="0" applyFont="1" applyFill="1"/>
    <xf numFmtId="0" fontId="12" fillId="7" borderId="0" xfId="0" applyFont="1" applyFill="1"/>
    <xf numFmtId="0" fontId="2" fillId="7" borderId="0" xfId="0" applyFont="1" applyFill="1"/>
    <xf numFmtId="0" fontId="11" fillId="7" borderId="0" xfId="0" applyFont="1" applyFill="1" applyAlignment="1">
      <alignment horizontal="center"/>
    </xf>
    <xf numFmtId="0" fontId="13" fillId="0" borderId="0" xfId="0" applyFont="1" applyAlignment="1">
      <alignment horizontal="center"/>
    </xf>
    <xf numFmtId="0" fontId="2" fillId="2" borderId="0" xfId="0" applyFont="1" applyFill="1" applyAlignment="1">
      <alignment horizontal="center"/>
    </xf>
    <xf numFmtId="49" fontId="2" fillId="2" borderId="0" xfId="0" applyNumberFormat="1" applyFont="1" applyFill="1" applyAlignment="1">
      <alignment horizontal="center" vertical="center"/>
    </xf>
    <xf numFmtId="0" fontId="3" fillId="7" borderId="0" xfId="0" applyFont="1" applyFill="1" applyAlignment="1">
      <alignment horizontal="center"/>
    </xf>
    <xf numFmtId="0" fontId="14" fillId="0" borderId="0" xfId="0" applyFont="1" applyAlignment="1">
      <alignment horizontal="center"/>
    </xf>
    <xf numFmtId="49" fontId="3" fillId="2" borderId="0" xfId="0" applyNumberFormat="1" applyFont="1" applyFill="1" applyAlignment="1">
      <alignment horizontal="center" vertical="center" wrapText="1"/>
    </xf>
    <xf numFmtId="0" fontId="13" fillId="0" borderId="0" xfId="0" applyFont="1"/>
    <xf numFmtId="0" fontId="2" fillId="2" borderId="0" xfId="0" applyFont="1" applyFill="1" applyAlignment="1">
      <alignment horizontal="center" vertical="center"/>
    </xf>
    <xf numFmtId="2" fontId="2" fillId="2" borderId="0" xfId="0" applyNumberFormat="1" applyFont="1" applyFill="1" applyAlignment="1">
      <alignment horizontal="center"/>
    </xf>
    <xf numFmtId="0" fontId="2" fillId="0" borderId="0" xfId="0" applyFont="1" applyAlignment="1">
      <alignment vertical="top" wrapText="1"/>
    </xf>
    <xf numFmtId="166" fontId="0" fillId="0" borderId="0" xfId="0" applyNumberFormat="1"/>
    <xf numFmtId="0" fontId="2" fillId="12" borderId="0" xfId="0" applyFont="1" applyFill="1" applyAlignment="1">
      <alignment horizontal="right"/>
    </xf>
    <xf numFmtId="0" fontId="0" fillId="12" borderId="0" xfId="0" applyFill="1" applyAlignment="1">
      <alignment horizontal="right"/>
    </xf>
    <xf numFmtId="14" fontId="0" fillId="3" borderId="0" xfId="0" applyNumberFormat="1" applyFill="1" applyAlignment="1">
      <alignment horizontal="right"/>
    </xf>
    <xf numFmtId="0" fontId="0" fillId="3" borderId="0" xfId="0" applyFill="1" applyAlignment="1">
      <alignment horizontal="left"/>
    </xf>
    <xf numFmtId="0" fontId="0" fillId="3" borderId="0" xfId="0" applyFill="1" applyAlignment="1">
      <alignment horizontal="right"/>
    </xf>
    <xf numFmtId="0" fontId="0" fillId="3" borderId="0" xfId="0" applyFill="1"/>
    <xf numFmtId="0" fontId="12" fillId="3" borderId="0" xfId="0" applyFont="1" applyFill="1"/>
    <xf numFmtId="0" fontId="5" fillId="0" borderId="0" xfId="0" applyFont="1" applyAlignment="1">
      <alignment horizontal="center" vertical="top"/>
    </xf>
    <xf numFmtId="0" fontId="5" fillId="0" borderId="1" xfId="0" applyFont="1" applyBorder="1" applyAlignment="1">
      <alignment horizontal="center" vertical="top"/>
    </xf>
    <xf numFmtId="0" fontId="10" fillId="7" borderId="0" xfId="0" applyFont="1" applyFill="1" applyAlignment="1">
      <alignment horizontal="center" vertical="center" wrapText="1"/>
    </xf>
    <xf numFmtId="0" fontId="10" fillId="3" borderId="0" xfId="0" applyFont="1" applyFill="1" applyAlignment="1">
      <alignment horizontal="center" vertical="center" wrapText="1"/>
    </xf>
    <xf numFmtId="0" fontId="5" fillId="0" borderId="0" xfId="0" applyFont="1" applyAlignment="1">
      <alignment horizontal="center"/>
    </xf>
    <xf numFmtId="0" fontId="5" fillId="0" borderId="1" xfId="0" applyFont="1" applyBorder="1" applyAlignment="1">
      <alignment horizontal="center"/>
    </xf>
    <xf numFmtId="0" fontId="6" fillId="0" borderId="2" xfId="0" applyFont="1" applyBorder="1" applyAlignment="1">
      <alignment horizontal="center"/>
    </xf>
    <xf numFmtId="0" fontId="6" fillId="0" borderId="3" xfId="0" applyFont="1" applyBorder="1" applyAlignment="1">
      <alignment horizontal="center"/>
    </xf>
    <xf numFmtId="0" fontId="6" fillId="0" borderId="4" xfId="0" applyFont="1" applyBorder="1" applyAlignment="1">
      <alignment horizontal="center"/>
    </xf>
    <xf numFmtId="0" fontId="2" fillId="3" borderId="0" xfId="0" applyFont="1" applyFill="1" applyAlignment="1">
      <alignment horizontal="center" wrapText="1"/>
    </xf>
    <xf numFmtId="0" fontId="11" fillId="3" borderId="0" xfId="0" applyFont="1" applyFill="1"/>
    <xf numFmtId="0" fontId="0" fillId="8" borderId="0" xfId="0" applyFill="1" applyAlignment="1">
      <alignment horizontal="left"/>
    </xf>
  </cellXfs>
  <cellStyles count="2">
    <cellStyle name="Hyperlink" xfId="1" builtinId="8"/>
    <cellStyle name="Normal" xfId="0" builtinId="0"/>
  </cellStyles>
  <dxfs count="0"/>
  <tableStyles count="0" defaultTableStyle="TableStyleMedium2" defaultPivotStyle="PivotStyleLight16"/>
  <colors>
    <mruColors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microsoft.com/office/2017/10/relationships/person" Target="persons/perso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jpeg"/><Relationship Id="rId1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jpeg"/><Relationship Id="rId2" Type="http://schemas.openxmlformats.org/officeDocument/2006/relationships/image" Target="../media/image11.jpeg"/><Relationship Id="rId1" Type="http://schemas.openxmlformats.org/officeDocument/2006/relationships/image" Target="../media/image10.jpeg"/><Relationship Id="rId4" Type="http://schemas.openxmlformats.org/officeDocument/2006/relationships/image" Target="../media/image1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57150</xdr:colOff>
      <xdr:row>0</xdr:row>
      <xdr:rowOff>136843</xdr:rowOff>
    </xdr:from>
    <xdr:to>
      <xdr:col>29</xdr:col>
      <xdr:colOff>515144</xdr:colOff>
      <xdr:row>34</xdr:row>
      <xdr:rowOff>58561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C7B391F-59D2-402A-B5EF-9D9F3DD85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49625" y="136843"/>
          <a:ext cx="3505994" cy="6236793"/>
        </a:xfrm>
        <a:prstGeom prst="rect">
          <a:avLst/>
        </a:prstGeom>
      </xdr:spPr>
    </xdr:pic>
    <xdr:clientData/>
  </xdr:twoCellAnchor>
  <xdr:twoCellAnchor editAs="oneCell">
    <xdr:from>
      <xdr:col>29</xdr:col>
      <xdr:colOff>600075</xdr:colOff>
      <xdr:row>1</xdr:row>
      <xdr:rowOff>571500</xdr:rowOff>
    </xdr:from>
    <xdr:to>
      <xdr:col>35</xdr:col>
      <xdr:colOff>285750</xdr:colOff>
      <xdr:row>33</xdr:row>
      <xdr:rowOff>96767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FC1EC4F-E004-435B-A70E-1FF821939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640550" y="762000"/>
          <a:ext cx="3343275" cy="5459342"/>
        </a:xfrm>
        <a:prstGeom prst="rect">
          <a:avLst/>
        </a:prstGeom>
      </xdr:spPr>
    </xdr:pic>
    <xdr:clientData/>
  </xdr:twoCellAnchor>
  <xdr:twoCellAnchor editAs="oneCell">
    <xdr:from>
      <xdr:col>35</xdr:col>
      <xdr:colOff>542925</xdr:colOff>
      <xdr:row>1</xdr:row>
      <xdr:rowOff>57150</xdr:rowOff>
    </xdr:from>
    <xdr:to>
      <xdr:col>42</xdr:col>
      <xdr:colOff>421351</xdr:colOff>
      <xdr:row>27</xdr:row>
      <xdr:rowOff>120627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4C59CC6-C52B-4BE4-840B-04818057C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241000" y="247650"/>
          <a:ext cx="4145626" cy="485455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0</xdr:colOff>
      <xdr:row>1</xdr:row>
      <xdr:rowOff>0</xdr:rowOff>
    </xdr:from>
    <xdr:to>
      <xdr:col>25</xdr:col>
      <xdr:colOff>343373</xdr:colOff>
      <xdr:row>76</xdr:row>
      <xdr:rowOff>67699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16E943B-0A3D-4E80-8BFD-0BDCD9889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68300" y="190500"/>
          <a:ext cx="3391373" cy="7335274"/>
        </a:xfrm>
        <a:prstGeom prst="rect">
          <a:avLst/>
        </a:prstGeom>
      </xdr:spPr>
    </xdr:pic>
    <xdr:clientData/>
  </xdr:twoCellAnchor>
  <xdr:twoCellAnchor editAs="oneCell">
    <xdr:from>
      <xdr:col>26</xdr:col>
      <xdr:colOff>0</xdr:colOff>
      <xdr:row>1</xdr:row>
      <xdr:rowOff>0</xdr:rowOff>
    </xdr:from>
    <xdr:to>
      <xdr:col>35</xdr:col>
      <xdr:colOff>10292</xdr:colOff>
      <xdr:row>76</xdr:row>
      <xdr:rowOff>67699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23859A6-AE0F-4A05-BE38-7F3803C03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725900" y="190500"/>
          <a:ext cx="5496692" cy="733527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0</xdr:colOff>
      <xdr:row>2</xdr:row>
      <xdr:rowOff>0</xdr:rowOff>
    </xdr:from>
    <xdr:to>
      <xdr:col>21</xdr:col>
      <xdr:colOff>338072</xdr:colOff>
      <xdr:row>73</xdr:row>
      <xdr:rowOff>27807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E49B4BC-7232-B3C0-85A7-14BB5AADD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63500" y="777240"/>
          <a:ext cx="2166872" cy="10086207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2</xdr:row>
      <xdr:rowOff>0</xdr:rowOff>
    </xdr:from>
    <xdr:to>
      <xdr:col>71</xdr:col>
      <xdr:colOff>0</xdr:colOff>
      <xdr:row>222</xdr:row>
      <xdr:rowOff>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FEBF85E-D5B9-6FE7-DE7D-8425891247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50" y="790575"/>
          <a:ext cx="29260800" cy="388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0</xdr:colOff>
      <xdr:row>1</xdr:row>
      <xdr:rowOff>0</xdr:rowOff>
    </xdr:from>
    <xdr:to>
      <xdr:col>28</xdr:col>
      <xdr:colOff>396240</xdr:colOff>
      <xdr:row>62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F7C74E0-DD11-213F-25D7-28D31EAC4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618720" y="182880"/>
          <a:ext cx="6492240" cy="985266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0</xdr:colOff>
      <xdr:row>2</xdr:row>
      <xdr:rowOff>0</xdr:rowOff>
    </xdr:from>
    <xdr:to>
      <xdr:col>28</xdr:col>
      <xdr:colOff>49876</xdr:colOff>
      <xdr:row>42</xdr:row>
      <xdr:rowOff>63731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CE891EA-2C5F-21D1-BC37-264BDCE65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106400" y="777240"/>
          <a:ext cx="5536276" cy="737893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601980</xdr:colOff>
      <xdr:row>5</xdr:row>
      <xdr:rowOff>30480</xdr:rowOff>
    </xdr:from>
    <xdr:to>
      <xdr:col>30</xdr:col>
      <xdr:colOff>42256</xdr:colOff>
      <xdr:row>65</xdr:row>
      <xdr:rowOff>94211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2B64487-46CA-7A30-9DEE-18A618021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746480" y="1371600"/>
          <a:ext cx="5536276" cy="7378931"/>
        </a:xfrm>
        <a:prstGeom prst="rect">
          <a:avLst/>
        </a:prstGeom>
      </xdr:spPr>
    </xdr:pic>
    <xdr:clientData/>
  </xdr:twoCellAnchor>
  <xdr:twoCellAnchor editAs="oneCell">
    <xdr:from>
      <xdr:col>21</xdr:col>
      <xdr:colOff>563880</xdr:colOff>
      <xdr:row>16</xdr:row>
      <xdr:rowOff>7619</xdr:rowOff>
    </xdr:from>
    <xdr:to>
      <xdr:col>31</xdr:col>
      <xdr:colOff>4156</xdr:colOff>
      <xdr:row>64</xdr:row>
      <xdr:rowOff>121920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2BF35A63-D205-D094-41AB-F745D5447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317980" y="2446019"/>
          <a:ext cx="5536276" cy="6149341"/>
        </a:xfrm>
        <a:prstGeom prst="rect">
          <a:avLst/>
        </a:prstGeom>
      </xdr:spPr>
    </xdr:pic>
    <xdr:clientData/>
  </xdr:twoCellAnchor>
  <xdr:twoCellAnchor editAs="oneCell">
    <xdr:from>
      <xdr:col>20</xdr:col>
      <xdr:colOff>579120</xdr:colOff>
      <xdr:row>28</xdr:row>
      <xdr:rowOff>53340</xdr:rowOff>
    </xdr:from>
    <xdr:to>
      <xdr:col>30</xdr:col>
      <xdr:colOff>19396</xdr:colOff>
      <xdr:row>78</xdr:row>
      <xdr:rowOff>117071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74CF5DF-A355-EAE0-7381-0E2A351CB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723620" y="3771900"/>
          <a:ext cx="5536276" cy="7378931"/>
        </a:xfrm>
        <a:prstGeom prst="rect">
          <a:avLst/>
        </a:prstGeom>
      </xdr:spPr>
    </xdr:pic>
    <xdr:clientData/>
  </xdr:twoCellAnchor>
  <xdr:twoCellAnchor editAs="oneCell">
    <xdr:from>
      <xdr:col>21</xdr:col>
      <xdr:colOff>579120</xdr:colOff>
      <xdr:row>2</xdr:row>
      <xdr:rowOff>38100</xdr:rowOff>
    </xdr:from>
    <xdr:to>
      <xdr:col>29</xdr:col>
      <xdr:colOff>299951</xdr:colOff>
      <xdr:row>40</xdr:row>
      <xdr:rowOff>38100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BAF01EC-B814-B647-079A-0D2E92FF1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333220" y="815340"/>
          <a:ext cx="4597631" cy="4221480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www.caverunsailing.org/members/jonathansikora/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hyperlink" Target="https://www.caverunsailing.org/members/jonathansikora/" TargetMode="Externa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9E48AD-44AD-4FF5-AE55-0F8681CC1E87}">
  <sheetPr>
    <tabColor rgb="FF00B050"/>
    <pageSetUpPr fitToPage="1"/>
  </sheetPr>
  <dimension ref="A1:T51"/>
  <sheetViews>
    <sheetView tabSelected="1" workbookViewId="0">
      <pane xSplit="5" ySplit="3" topLeftCell="F4" activePane="bottomRight" state="frozen"/>
      <selection pane="topRight" activeCell="I1" sqref="I1"/>
      <selection pane="bottomLeft" activeCell="A4" sqref="A4"/>
      <selection pane="bottomRight" activeCell="V22" sqref="V22"/>
    </sheetView>
  </sheetViews>
  <sheetFormatPr defaultRowHeight="15" x14ac:dyDescent="0.25"/>
  <cols>
    <col min="1" max="1" width="13.42578125" hidden="1" customWidth="1"/>
    <col min="2" max="2" width="16.42578125" bestFit="1" customWidth="1"/>
    <col min="3" max="3" width="11.85546875" style="4" customWidth="1"/>
    <col min="4" max="4" width="22.5703125" style="24" customWidth="1"/>
    <col min="5" max="5" width="9.140625" style="41" customWidth="1"/>
    <col min="6" max="6" width="12.7109375" customWidth="1"/>
    <col min="7" max="8" width="12.7109375" style="30" customWidth="1"/>
    <col min="9" max="9" width="10.7109375" style="30" customWidth="1"/>
    <col min="10" max="10" width="2.85546875" style="30" customWidth="1"/>
    <col min="11" max="14" width="9.140625" style="30" customWidth="1"/>
    <col min="15" max="15" width="11.42578125" style="30" customWidth="1"/>
    <col min="16" max="16" width="9.140625" style="25"/>
    <col min="18" max="18" width="9.140625" style="4"/>
    <col min="19" max="19" width="12.42578125" customWidth="1"/>
  </cols>
  <sheetData>
    <row r="1" spans="1:20" s="77" customFormat="1" ht="28.5" customHeight="1" x14ac:dyDescent="0.25">
      <c r="A1" s="128" t="s">
        <v>128</v>
      </c>
      <c r="B1" s="128"/>
      <c r="C1" s="128"/>
      <c r="D1" s="128"/>
      <c r="E1" s="129"/>
      <c r="F1" s="105" t="s">
        <v>139</v>
      </c>
      <c r="G1" s="76"/>
      <c r="H1" s="76"/>
      <c r="I1" s="76"/>
      <c r="J1" s="76"/>
      <c r="K1" s="76"/>
      <c r="L1" s="76"/>
      <c r="M1" s="76"/>
      <c r="N1" s="76"/>
      <c r="O1" s="76"/>
      <c r="P1" s="78"/>
      <c r="R1" s="79"/>
    </row>
    <row r="2" spans="1:20" s="33" customFormat="1" x14ac:dyDescent="0.25">
      <c r="C2" s="32"/>
      <c r="D2" s="31"/>
      <c r="E2" s="34"/>
      <c r="F2" s="35">
        <v>46151</v>
      </c>
      <c r="G2" s="36">
        <v>46172</v>
      </c>
      <c r="H2" s="36">
        <v>46186</v>
      </c>
      <c r="I2" s="36">
        <v>46193</v>
      </c>
      <c r="J2" s="36"/>
      <c r="K2" s="36">
        <v>46235</v>
      </c>
      <c r="L2" s="36">
        <v>46256</v>
      </c>
      <c r="M2" s="36">
        <v>46277</v>
      </c>
      <c r="N2" s="36">
        <v>46291</v>
      </c>
      <c r="O2" s="36">
        <v>46312</v>
      </c>
      <c r="P2" s="37"/>
      <c r="R2" s="32"/>
    </row>
    <row r="3" spans="1:20" s="1" customFormat="1" ht="45.75" customHeight="1" x14ac:dyDescent="0.25">
      <c r="A3" s="1" t="s">
        <v>65</v>
      </c>
      <c r="B3" s="1" t="s">
        <v>66</v>
      </c>
      <c r="C3" s="25" t="s">
        <v>67</v>
      </c>
      <c r="D3" s="2" t="s">
        <v>68</v>
      </c>
      <c r="E3" s="40" t="s">
        <v>69</v>
      </c>
      <c r="F3" s="29" t="s">
        <v>70</v>
      </c>
      <c r="G3" s="29" t="s">
        <v>71</v>
      </c>
      <c r="H3" s="29" t="s">
        <v>72</v>
      </c>
      <c r="I3" s="29" t="s">
        <v>73</v>
      </c>
      <c r="J3" s="121" t="s">
        <v>74</v>
      </c>
      <c r="K3" s="29" t="s">
        <v>75</v>
      </c>
      <c r="L3" s="29" t="s">
        <v>76</v>
      </c>
      <c r="M3" s="29" t="s">
        <v>77</v>
      </c>
      <c r="N3" s="29" t="s">
        <v>78</v>
      </c>
      <c r="O3" s="29" t="s">
        <v>79</v>
      </c>
      <c r="P3" s="25" t="s">
        <v>80</v>
      </c>
      <c r="R3" s="137" t="s">
        <v>153</v>
      </c>
      <c r="S3" s="26" t="s">
        <v>154</v>
      </c>
      <c r="T3" s="26" t="s">
        <v>155</v>
      </c>
    </row>
    <row r="4" spans="1:20" x14ac:dyDescent="0.25">
      <c r="B4" s="24" t="s">
        <v>20</v>
      </c>
      <c r="C4" s="4">
        <v>4312</v>
      </c>
      <c r="D4" s="24" t="s">
        <v>21</v>
      </c>
      <c r="E4" s="41">
        <v>89.6</v>
      </c>
      <c r="F4">
        <v>12</v>
      </c>
      <c r="G4" s="44">
        <v>2</v>
      </c>
      <c r="H4" s="30">
        <v>8</v>
      </c>
      <c r="I4" s="30">
        <v>11</v>
      </c>
      <c r="J4" s="122"/>
      <c r="K4" s="30">
        <v>6</v>
      </c>
      <c r="L4" s="43">
        <v>32</v>
      </c>
      <c r="P4" s="25">
        <f t="shared" ref="P4:P13" si="0">SUM(F4:O4)</f>
        <v>71</v>
      </c>
      <c r="Q4" s="25"/>
      <c r="R4" s="21">
        <v>1</v>
      </c>
      <c r="S4" s="126" t="s">
        <v>26</v>
      </c>
      <c r="T4" s="126">
        <v>58</v>
      </c>
    </row>
    <row r="5" spans="1:20" x14ac:dyDescent="0.25">
      <c r="A5" t="s">
        <v>82</v>
      </c>
      <c r="B5" t="s">
        <v>47</v>
      </c>
      <c r="C5" s="4">
        <v>4757</v>
      </c>
      <c r="D5" s="24" t="s">
        <v>19</v>
      </c>
      <c r="E5" s="41">
        <v>96.3</v>
      </c>
      <c r="F5">
        <v>6</v>
      </c>
      <c r="G5" s="43">
        <v>4</v>
      </c>
      <c r="H5" s="43">
        <v>18</v>
      </c>
      <c r="I5" s="30">
        <v>6</v>
      </c>
      <c r="J5" s="122"/>
      <c r="K5" s="43">
        <v>15</v>
      </c>
      <c r="L5" s="43">
        <v>32</v>
      </c>
      <c r="P5" s="25">
        <f t="shared" si="0"/>
        <v>81</v>
      </c>
      <c r="Q5" s="25"/>
      <c r="R5" s="21">
        <v>2</v>
      </c>
      <c r="S5" s="126" t="s">
        <v>49</v>
      </c>
      <c r="T5" s="126">
        <v>59</v>
      </c>
    </row>
    <row r="6" spans="1:20" x14ac:dyDescent="0.25">
      <c r="B6" s="85" t="s">
        <v>33</v>
      </c>
      <c r="C6" s="101" t="s">
        <v>34</v>
      </c>
      <c r="F6" s="90">
        <v>8</v>
      </c>
      <c r="G6" s="91">
        <v>5</v>
      </c>
      <c r="H6" s="91">
        <v>18</v>
      </c>
      <c r="I6" s="91">
        <f>(I18+1)*I19</f>
        <v>24</v>
      </c>
      <c r="J6" s="122"/>
      <c r="K6" s="91">
        <v>15</v>
      </c>
      <c r="L6" s="91">
        <v>32</v>
      </c>
      <c r="P6" s="25">
        <f t="shared" si="0"/>
        <v>102</v>
      </c>
      <c r="Q6" s="25"/>
      <c r="R6" s="21">
        <v>3</v>
      </c>
      <c r="S6" s="126" t="s">
        <v>84</v>
      </c>
      <c r="T6" s="126">
        <v>64</v>
      </c>
    </row>
    <row r="7" spans="1:20" x14ac:dyDescent="0.25">
      <c r="A7" t="s">
        <v>82</v>
      </c>
      <c r="B7" t="s">
        <v>49</v>
      </c>
      <c r="C7" s="4">
        <v>523</v>
      </c>
      <c r="D7" s="24" t="s">
        <v>19</v>
      </c>
      <c r="E7" s="41">
        <v>96.3</v>
      </c>
      <c r="F7">
        <v>12</v>
      </c>
      <c r="G7" s="30">
        <v>2</v>
      </c>
      <c r="H7" s="30">
        <v>10</v>
      </c>
      <c r="I7" s="30">
        <v>14</v>
      </c>
      <c r="J7" s="122"/>
      <c r="K7" s="93">
        <v>10</v>
      </c>
      <c r="L7" s="30">
        <v>11</v>
      </c>
      <c r="P7" s="25">
        <f t="shared" si="0"/>
        <v>59</v>
      </c>
      <c r="Q7" s="25"/>
      <c r="R7" s="21">
        <v>4</v>
      </c>
      <c r="S7" s="124" t="s">
        <v>20</v>
      </c>
      <c r="T7" s="126">
        <v>71</v>
      </c>
    </row>
    <row r="8" spans="1:20" x14ac:dyDescent="0.25">
      <c r="B8" t="s">
        <v>26</v>
      </c>
      <c r="C8" s="4">
        <v>100</v>
      </c>
      <c r="D8" s="24" t="s">
        <v>27</v>
      </c>
      <c r="E8" s="41">
        <v>90.2</v>
      </c>
      <c r="F8">
        <v>14</v>
      </c>
      <c r="G8" s="43">
        <v>4</v>
      </c>
      <c r="H8" s="30">
        <v>6</v>
      </c>
      <c r="I8" s="30">
        <v>9</v>
      </c>
      <c r="J8" s="122"/>
      <c r="K8" s="43">
        <v>15</v>
      </c>
      <c r="L8" s="30">
        <v>10</v>
      </c>
      <c r="P8" s="25">
        <f t="shared" si="0"/>
        <v>58</v>
      </c>
      <c r="Q8" s="25"/>
      <c r="R8" s="21">
        <v>5</v>
      </c>
      <c r="S8" s="126" t="s">
        <v>47</v>
      </c>
      <c r="T8" s="126">
        <v>81</v>
      </c>
    </row>
    <row r="9" spans="1:20" x14ac:dyDescent="0.25">
      <c r="B9" s="88" t="s">
        <v>118</v>
      </c>
      <c r="C9" s="101" t="s">
        <v>34</v>
      </c>
      <c r="F9" s="45">
        <v>24</v>
      </c>
      <c r="G9" s="91">
        <v>4</v>
      </c>
      <c r="H9" s="93">
        <v>6</v>
      </c>
      <c r="I9" s="91">
        <f>(I18+1)*I19</f>
        <v>24</v>
      </c>
      <c r="J9" s="122"/>
      <c r="K9" s="91">
        <v>15</v>
      </c>
      <c r="L9" s="30">
        <v>24</v>
      </c>
      <c r="P9" s="25">
        <f t="shared" si="0"/>
        <v>97</v>
      </c>
      <c r="Q9" s="25"/>
      <c r="R9" s="21">
        <v>6</v>
      </c>
      <c r="S9" s="26" t="s">
        <v>119</v>
      </c>
      <c r="T9" s="126">
        <v>84</v>
      </c>
    </row>
    <row r="10" spans="1:20" x14ac:dyDescent="0.25">
      <c r="B10" s="1" t="s">
        <v>119</v>
      </c>
      <c r="C10" s="4" t="s">
        <v>31</v>
      </c>
      <c r="D10" s="24" t="s">
        <v>32</v>
      </c>
      <c r="E10" s="41">
        <v>111.3</v>
      </c>
      <c r="F10">
        <v>18</v>
      </c>
      <c r="G10" s="43">
        <v>4</v>
      </c>
      <c r="H10" s="30">
        <v>16</v>
      </c>
      <c r="I10" s="43">
        <f>(I18+1)*I19</f>
        <v>24</v>
      </c>
      <c r="J10" s="122"/>
      <c r="K10" s="30">
        <v>9</v>
      </c>
      <c r="L10" s="30">
        <v>13</v>
      </c>
      <c r="P10" s="25">
        <f t="shared" si="0"/>
        <v>84</v>
      </c>
      <c r="Q10" s="25"/>
      <c r="R10" s="21">
        <v>7</v>
      </c>
      <c r="S10" s="138" t="s">
        <v>118</v>
      </c>
      <c r="T10" s="126">
        <v>97</v>
      </c>
    </row>
    <row r="11" spans="1:20" x14ac:dyDescent="0.25">
      <c r="A11" t="s">
        <v>83</v>
      </c>
      <c r="B11" t="s">
        <v>84</v>
      </c>
      <c r="C11" s="4">
        <v>1260</v>
      </c>
      <c r="D11" s="24" t="s">
        <v>85</v>
      </c>
      <c r="E11" s="41">
        <v>87.8</v>
      </c>
      <c r="F11" s="45">
        <v>24</v>
      </c>
      <c r="G11" s="30">
        <v>1</v>
      </c>
      <c r="H11" s="30">
        <v>6</v>
      </c>
      <c r="I11" s="44">
        <f>I19*2</f>
        <v>8</v>
      </c>
      <c r="J11" s="122"/>
      <c r="K11" s="43">
        <v>15</v>
      </c>
      <c r="L11" s="30">
        <v>10</v>
      </c>
      <c r="P11" s="25">
        <f t="shared" si="0"/>
        <v>64</v>
      </c>
      <c r="Q11" s="25"/>
      <c r="R11" s="21"/>
      <c r="S11" s="127" t="s">
        <v>33</v>
      </c>
      <c r="T11" s="127">
        <v>102</v>
      </c>
    </row>
    <row r="12" spans="1:20" x14ac:dyDescent="0.25">
      <c r="A12" t="s">
        <v>82</v>
      </c>
      <c r="B12" t="s">
        <v>86</v>
      </c>
      <c r="C12" s="4">
        <v>11951</v>
      </c>
      <c r="D12" s="24" t="s">
        <v>19</v>
      </c>
      <c r="E12" s="41">
        <v>96.3</v>
      </c>
      <c r="F12" s="42">
        <v>24</v>
      </c>
      <c r="G12" s="30">
        <v>3</v>
      </c>
      <c r="H12" s="43">
        <v>18</v>
      </c>
      <c r="I12" s="43">
        <f>(I18+1)*I19</f>
        <v>24</v>
      </c>
      <c r="J12" s="122"/>
      <c r="K12" s="43">
        <v>15</v>
      </c>
      <c r="L12" s="30">
        <v>22</v>
      </c>
      <c r="P12" s="25">
        <f t="shared" si="0"/>
        <v>106</v>
      </c>
      <c r="Q12" s="25"/>
      <c r="R12" s="21">
        <v>8</v>
      </c>
      <c r="S12" s="26" t="s">
        <v>131</v>
      </c>
      <c r="T12" s="126">
        <v>102</v>
      </c>
    </row>
    <row r="13" spans="1:20" x14ac:dyDescent="0.25">
      <c r="B13" s="1" t="s">
        <v>131</v>
      </c>
      <c r="C13" s="4">
        <v>15144</v>
      </c>
      <c r="D13" s="24" t="s">
        <v>19</v>
      </c>
      <c r="E13" s="41">
        <v>96.3</v>
      </c>
      <c r="F13" s="42">
        <f>(F18+1)*F19</f>
        <v>24</v>
      </c>
      <c r="G13" s="42">
        <f>(G18+1)*G19</f>
        <v>4</v>
      </c>
      <c r="H13" s="42">
        <f>(H18+1)*H19</f>
        <v>18</v>
      </c>
      <c r="I13" s="30">
        <v>21</v>
      </c>
      <c r="J13" s="122"/>
      <c r="K13" s="43">
        <v>15</v>
      </c>
      <c r="L13" s="30">
        <v>20</v>
      </c>
      <c r="P13" s="25">
        <f t="shared" si="0"/>
        <v>102</v>
      </c>
      <c r="Q13" s="25"/>
      <c r="R13" s="21">
        <v>9</v>
      </c>
      <c r="S13" s="126" t="s">
        <v>86</v>
      </c>
      <c r="T13" s="126">
        <v>106</v>
      </c>
    </row>
    <row r="14" spans="1:20" x14ac:dyDescent="0.25">
      <c r="B14" t="s">
        <v>156</v>
      </c>
      <c r="F14" s="45"/>
      <c r="G14" s="91"/>
      <c r="H14" s="91"/>
      <c r="I14" s="91"/>
      <c r="K14" s="91"/>
      <c r="L14" s="93">
        <v>8</v>
      </c>
      <c r="R14" s="21"/>
      <c r="S14" s="127" t="s">
        <v>157</v>
      </c>
      <c r="T14" s="127">
        <v>8</v>
      </c>
    </row>
    <row r="17" spans="2:18" x14ac:dyDescent="0.25">
      <c r="B17" s="4"/>
    </row>
    <row r="18" spans="2:18" s="48" customFormat="1" x14ac:dyDescent="0.25">
      <c r="C18" s="47"/>
      <c r="D18" s="46"/>
      <c r="E18" s="49" t="s">
        <v>87</v>
      </c>
      <c r="F18" s="48">
        <v>5</v>
      </c>
      <c r="G18" s="50">
        <v>3</v>
      </c>
      <c r="H18" s="50">
        <v>5</v>
      </c>
      <c r="I18" s="50">
        <v>5</v>
      </c>
      <c r="J18" s="50">
        <v>0</v>
      </c>
      <c r="K18" s="50">
        <v>2</v>
      </c>
      <c r="L18" s="50">
        <v>7</v>
      </c>
      <c r="M18" s="50"/>
      <c r="N18" s="50"/>
      <c r="O18" s="50"/>
      <c r="P18" s="51"/>
      <c r="R18" s="47"/>
    </row>
    <row r="19" spans="2:18" s="48" customFormat="1" x14ac:dyDescent="0.25">
      <c r="C19" s="47"/>
      <c r="D19" s="46"/>
      <c r="E19" s="49" t="s">
        <v>88</v>
      </c>
      <c r="F19" s="48">
        <v>4</v>
      </c>
      <c r="G19" s="50">
        <v>1</v>
      </c>
      <c r="H19" s="50">
        <v>3</v>
      </c>
      <c r="I19" s="50">
        <v>4</v>
      </c>
      <c r="J19" s="50">
        <v>0</v>
      </c>
      <c r="K19" s="50">
        <v>5</v>
      </c>
      <c r="L19" s="50">
        <v>4</v>
      </c>
      <c r="M19" s="50"/>
      <c r="N19" s="50"/>
      <c r="O19" s="50"/>
      <c r="P19" s="51"/>
      <c r="R19" s="47"/>
    </row>
    <row r="21" spans="2:18" x14ac:dyDescent="0.25">
      <c r="K21" s="123">
        <v>46235</v>
      </c>
      <c r="L21" s="124" t="s">
        <v>148</v>
      </c>
      <c r="M21" s="125"/>
      <c r="N21" s="126" t="s">
        <v>149</v>
      </c>
      <c r="O21" s="125"/>
      <c r="P21" s="27"/>
      <c r="Q21" s="126"/>
    </row>
    <row r="22" spans="2:18" x14ac:dyDescent="0.25">
      <c r="B22" s="3">
        <v>46256</v>
      </c>
    </row>
    <row r="23" spans="2:18" ht="15.75" x14ac:dyDescent="0.25">
      <c r="B23" s="100" t="s">
        <v>120</v>
      </c>
      <c r="C23" s="74"/>
      <c r="D23" s="100" t="s">
        <v>140</v>
      </c>
      <c r="F23" s="52" t="s">
        <v>89</v>
      </c>
    </row>
    <row r="24" spans="2:18" x14ac:dyDescent="0.25">
      <c r="B24" s="66">
        <v>2</v>
      </c>
      <c r="C24" s="139" t="s">
        <v>23</v>
      </c>
      <c r="D24" s="66">
        <v>11</v>
      </c>
      <c r="F24" s="53" t="s">
        <v>90</v>
      </c>
    </row>
    <row r="25" spans="2:18" x14ac:dyDescent="0.25">
      <c r="B25" s="66" t="s">
        <v>150</v>
      </c>
      <c r="C25" s="139" t="s">
        <v>26</v>
      </c>
      <c r="D25" s="66">
        <v>10</v>
      </c>
      <c r="F25" s="45" t="s">
        <v>141</v>
      </c>
    </row>
    <row r="26" spans="2:18" x14ac:dyDescent="0.25">
      <c r="B26" s="66">
        <v>6</v>
      </c>
      <c r="C26" s="139" t="s">
        <v>118</v>
      </c>
      <c r="D26" s="66">
        <v>24</v>
      </c>
      <c r="F26" s="42" t="s">
        <v>158</v>
      </c>
    </row>
    <row r="27" spans="2:18" x14ac:dyDescent="0.25">
      <c r="B27" s="66">
        <v>5</v>
      </c>
      <c r="C27" s="139" t="s">
        <v>131</v>
      </c>
      <c r="D27" s="66">
        <v>20</v>
      </c>
      <c r="F27" s="98" t="s">
        <v>125</v>
      </c>
    </row>
    <row r="28" spans="2:18" x14ac:dyDescent="0.25">
      <c r="B28" s="66">
        <v>3</v>
      </c>
      <c r="C28" s="139" t="s">
        <v>119</v>
      </c>
      <c r="D28" s="66">
        <v>13</v>
      </c>
      <c r="K28" t="s">
        <v>149</v>
      </c>
    </row>
    <row r="29" spans="2:18" x14ac:dyDescent="0.25">
      <c r="B29" s="66" t="s">
        <v>150</v>
      </c>
      <c r="C29" s="139" t="s">
        <v>54</v>
      </c>
      <c r="D29" s="66">
        <v>10</v>
      </c>
      <c r="F29" t="s">
        <v>126</v>
      </c>
    </row>
    <row r="30" spans="2:18" x14ac:dyDescent="0.25">
      <c r="B30" s="66">
        <v>4</v>
      </c>
      <c r="C30" s="139" t="s">
        <v>55</v>
      </c>
      <c r="D30" s="66">
        <v>22</v>
      </c>
      <c r="F30" s="1" t="s">
        <v>137</v>
      </c>
      <c r="G30" s="2" t="s">
        <v>138</v>
      </c>
    </row>
    <row r="31" spans="2:18" x14ac:dyDescent="0.25">
      <c r="B31" s="66" t="s">
        <v>34</v>
      </c>
      <c r="C31" s="139" t="s">
        <v>157</v>
      </c>
      <c r="D31" s="66">
        <v>8</v>
      </c>
    </row>
    <row r="32" spans="2:18" ht="15.75" x14ac:dyDescent="0.25">
      <c r="B32" s="55"/>
      <c r="C32" s="55"/>
      <c r="D32" s="55"/>
    </row>
    <row r="33" spans="1:7" ht="15.75" x14ac:dyDescent="0.25">
      <c r="B33" s="102"/>
      <c r="C33" s="102"/>
      <c r="D33" s="102"/>
    </row>
    <row r="34" spans="1:7" ht="15.75" x14ac:dyDescent="0.25">
      <c r="B34" s="102"/>
      <c r="C34" s="102"/>
      <c r="D34" s="102"/>
    </row>
    <row r="36" spans="1:7" ht="15.75" x14ac:dyDescent="0.25">
      <c r="B36" t="s">
        <v>98</v>
      </c>
      <c r="D36" s="24" t="s">
        <v>25</v>
      </c>
      <c r="E36" s="57">
        <v>96</v>
      </c>
      <c r="F36" s="52" t="s">
        <v>89</v>
      </c>
    </row>
    <row r="37" spans="1:7" x14ac:dyDescent="0.25">
      <c r="B37" t="s">
        <v>99</v>
      </c>
      <c r="D37" s="24" t="s">
        <v>100</v>
      </c>
      <c r="E37" s="57">
        <v>94</v>
      </c>
    </row>
    <row r="38" spans="1:7" ht="15.75" x14ac:dyDescent="0.25">
      <c r="A38" s="55"/>
      <c r="B38" t="s">
        <v>101</v>
      </c>
      <c r="D38" s="24" t="s">
        <v>102</v>
      </c>
      <c r="E38" s="57">
        <v>105</v>
      </c>
      <c r="F38" s="53" t="s">
        <v>90</v>
      </c>
    </row>
    <row r="39" spans="1:7" x14ac:dyDescent="0.25">
      <c r="B39" t="s">
        <v>103</v>
      </c>
      <c r="D39" s="24" t="s">
        <v>104</v>
      </c>
      <c r="E39" s="57">
        <v>101</v>
      </c>
      <c r="F39" s="45" t="s">
        <v>91</v>
      </c>
    </row>
    <row r="40" spans="1:7" x14ac:dyDescent="0.25">
      <c r="A40" t="s">
        <v>82</v>
      </c>
      <c r="B40" t="s">
        <v>105</v>
      </c>
      <c r="D40" s="24" t="s">
        <v>106</v>
      </c>
      <c r="E40" s="57">
        <v>105.7</v>
      </c>
      <c r="F40" s="42" t="s">
        <v>127</v>
      </c>
    </row>
    <row r="41" spans="1:7" x14ac:dyDescent="0.25">
      <c r="A41" t="s">
        <v>83</v>
      </c>
      <c r="B41" t="s">
        <v>107</v>
      </c>
      <c r="D41" s="24" t="s">
        <v>108</v>
      </c>
      <c r="E41" s="57">
        <v>93.6</v>
      </c>
    </row>
    <row r="42" spans="1:7" x14ac:dyDescent="0.25">
      <c r="A42" t="s">
        <v>82</v>
      </c>
      <c r="B42" t="s">
        <v>109</v>
      </c>
      <c r="D42" s="24" t="s">
        <v>110</v>
      </c>
      <c r="E42" s="57">
        <v>100</v>
      </c>
      <c r="F42" t="s">
        <v>93</v>
      </c>
    </row>
    <row r="43" spans="1:7" x14ac:dyDescent="0.25">
      <c r="A43" t="s">
        <v>83</v>
      </c>
      <c r="B43" t="s">
        <v>111</v>
      </c>
      <c r="D43" s="24" t="s">
        <v>112</v>
      </c>
      <c r="E43" s="57">
        <v>99.6</v>
      </c>
      <c r="F43" t="s">
        <v>94</v>
      </c>
    </row>
    <row r="44" spans="1:7" x14ac:dyDescent="0.25">
      <c r="A44" t="s">
        <v>82</v>
      </c>
      <c r="B44" t="s">
        <v>113</v>
      </c>
      <c r="C44" s="4">
        <v>1662</v>
      </c>
      <c r="D44" s="24" t="s">
        <v>114</v>
      </c>
      <c r="E44" s="57">
        <v>98</v>
      </c>
    </row>
    <row r="45" spans="1:7" x14ac:dyDescent="0.25">
      <c r="A45" t="s">
        <v>82</v>
      </c>
      <c r="F45" t="s">
        <v>95</v>
      </c>
      <c r="G45" s="24" t="s">
        <v>96</v>
      </c>
    </row>
    <row r="46" spans="1:7" x14ac:dyDescent="0.25">
      <c r="A46" t="s">
        <v>82</v>
      </c>
    </row>
    <row r="47" spans="1:7" x14ac:dyDescent="0.25">
      <c r="A47" t="s">
        <v>83</v>
      </c>
      <c r="B47" s="26"/>
      <c r="C47" s="60" t="s">
        <v>32</v>
      </c>
      <c r="D47" s="61" t="s">
        <v>117</v>
      </c>
    </row>
    <row r="48" spans="1:7" x14ac:dyDescent="0.25">
      <c r="A48" t="s">
        <v>83</v>
      </c>
      <c r="F48" t="s">
        <v>62</v>
      </c>
    </row>
    <row r="49" spans="1:1" ht="13.9" customHeight="1" x14ac:dyDescent="0.25"/>
    <row r="51" spans="1:1" x14ac:dyDescent="0.25">
      <c r="A51" s="59" t="s">
        <v>116</v>
      </c>
    </row>
  </sheetData>
  <mergeCells count="1">
    <mergeCell ref="A1:E1"/>
  </mergeCells>
  <printOptions gridLines="1"/>
  <pageMargins left="0.25" right="0.25" top="0.75" bottom="0.75" header="0.3" footer="0.3"/>
  <pageSetup scale="65" orientation="landscape" horizontalDpi="4294967292" verticalDpi="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2048B1-57DA-4E48-A56E-75ED4288A9D3}">
  <sheetPr>
    <tabColor rgb="FFFFFF00"/>
    <pageSetUpPr fitToPage="1"/>
  </sheetPr>
  <dimension ref="A1:X52"/>
  <sheetViews>
    <sheetView topLeftCell="A22" workbookViewId="0">
      <selection activeCell="F47" sqref="F47"/>
    </sheetView>
  </sheetViews>
  <sheetFormatPr defaultRowHeight="15" x14ac:dyDescent="0.25"/>
  <cols>
    <col min="1" max="1" width="11.7109375" bestFit="1" customWidth="1"/>
    <col min="2" max="2" width="13.140625" customWidth="1"/>
    <col min="3" max="3" width="10.85546875" customWidth="1"/>
    <col min="4" max="4" width="12.42578125" bestFit="1" customWidth="1"/>
    <col min="5" max="5" width="10.7109375" customWidth="1"/>
    <col min="6" max="6" width="9.85546875" bestFit="1" customWidth="1"/>
    <col min="7" max="8" width="9.7109375" customWidth="1"/>
    <col min="9" max="9" width="9.42578125" bestFit="1" customWidth="1"/>
    <col min="10" max="10" width="10" bestFit="1" customWidth="1"/>
    <col min="11" max="11" width="13.5703125" customWidth="1"/>
    <col min="12" max="12" width="7.28515625" style="4" bestFit="1" customWidth="1"/>
    <col min="14" max="14" width="9.7109375" style="65" customWidth="1"/>
    <col min="15" max="15" width="9.140625" style="65" customWidth="1"/>
    <col min="16" max="17" width="9.7109375" style="65" customWidth="1"/>
    <col min="23" max="23" width="9.140625" style="4"/>
  </cols>
  <sheetData>
    <row r="1" spans="1:24" x14ac:dyDescent="0.25">
      <c r="A1" s="1" t="s">
        <v>0</v>
      </c>
      <c r="B1" s="2">
        <v>7</v>
      </c>
      <c r="C1" s="25" t="s">
        <v>1</v>
      </c>
      <c r="D1" s="3">
        <v>46256</v>
      </c>
      <c r="M1" s="4"/>
      <c r="N1" s="5"/>
      <c r="O1" s="6"/>
      <c r="P1" s="7"/>
      <c r="Q1" s="7"/>
    </row>
    <row r="2" spans="1:24" ht="47.25" x14ac:dyDescent="0.25">
      <c r="A2" s="11" t="s">
        <v>2</v>
      </c>
      <c r="B2" s="62" t="s">
        <v>3</v>
      </c>
      <c r="C2" s="8" t="s">
        <v>4</v>
      </c>
      <c r="D2" s="62" t="s">
        <v>5</v>
      </c>
      <c r="E2" s="8" t="s">
        <v>6</v>
      </c>
      <c r="F2" s="9" t="s">
        <v>7</v>
      </c>
      <c r="G2" s="113" t="s">
        <v>8</v>
      </c>
      <c r="H2" s="113" t="s">
        <v>9</v>
      </c>
      <c r="I2" s="10" t="s">
        <v>10</v>
      </c>
      <c r="J2" s="10" t="s">
        <v>11</v>
      </c>
      <c r="K2" s="10" t="s">
        <v>12</v>
      </c>
      <c r="L2" s="11" t="s">
        <v>42</v>
      </c>
      <c r="M2" s="4"/>
      <c r="N2" s="12" t="s">
        <v>14</v>
      </c>
      <c r="O2" s="12" t="s">
        <v>15</v>
      </c>
      <c r="P2" s="13" t="s">
        <v>16</v>
      </c>
      <c r="Q2" s="13" t="s">
        <v>142</v>
      </c>
    </row>
    <row r="3" spans="1:24" x14ac:dyDescent="0.25">
      <c r="G3" s="48"/>
      <c r="H3" s="48"/>
      <c r="P3" s="65" t="s">
        <v>159</v>
      </c>
    </row>
    <row r="4" spans="1:24" hidden="1" x14ac:dyDescent="0.25">
      <c r="A4" s="4"/>
      <c r="B4" t="s">
        <v>20</v>
      </c>
      <c r="C4" s="4">
        <v>4312</v>
      </c>
      <c r="D4" t="s">
        <v>21</v>
      </c>
      <c r="E4" s="4">
        <v>89.6</v>
      </c>
      <c r="G4" s="47"/>
      <c r="H4" s="47"/>
      <c r="I4" s="14">
        <f t="shared" ref="I4:I5" si="0">F4+G4+H4/60</f>
        <v>0</v>
      </c>
      <c r="J4" s="14">
        <f t="shared" ref="J4:J13" si="1">I4/E4*100</f>
        <v>0</v>
      </c>
      <c r="K4" s="17" t="str">
        <f t="shared" ref="K4:K13" si="2">TEXT((J4/24)/60,"mm:ss")</f>
        <v>00:00</v>
      </c>
      <c r="M4" s="4"/>
      <c r="N4" s="5"/>
      <c r="O4" s="18"/>
      <c r="P4" s="7"/>
      <c r="Q4" s="7"/>
      <c r="R4" s="19"/>
      <c r="S4" t="e">
        <f>M51-#REF!</f>
        <v>#REF!</v>
      </c>
    </row>
    <row r="5" spans="1:24" hidden="1" x14ac:dyDescent="0.25">
      <c r="A5" s="4"/>
      <c r="B5" t="s">
        <v>18</v>
      </c>
      <c r="C5" s="4">
        <v>1351</v>
      </c>
      <c r="D5" t="s">
        <v>19</v>
      </c>
      <c r="E5" s="4">
        <v>96.3</v>
      </c>
      <c r="G5" s="47"/>
      <c r="H5" s="47"/>
      <c r="I5" s="14">
        <f t="shared" si="0"/>
        <v>0</v>
      </c>
      <c r="J5" s="14">
        <f t="shared" si="1"/>
        <v>0</v>
      </c>
      <c r="K5" s="17" t="str">
        <f t="shared" si="2"/>
        <v>00:00</v>
      </c>
      <c r="M5" s="4"/>
      <c r="N5" s="5"/>
      <c r="O5" s="6"/>
      <c r="P5" s="7"/>
      <c r="Q5" s="7"/>
      <c r="S5" t="e">
        <f>M52-#REF!</f>
        <v>#REF!</v>
      </c>
    </row>
    <row r="6" spans="1:24" hidden="1" x14ac:dyDescent="0.25">
      <c r="B6" t="s">
        <v>33</v>
      </c>
      <c r="C6" s="4" t="s">
        <v>34</v>
      </c>
      <c r="G6" s="48"/>
      <c r="H6" s="48"/>
      <c r="I6" s="14"/>
      <c r="J6" s="14"/>
      <c r="K6" s="17"/>
      <c r="S6" t="e">
        <f>M53-#REF!</f>
        <v>#REF!</v>
      </c>
    </row>
    <row r="7" spans="1:24" x14ac:dyDescent="0.25">
      <c r="A7" s="4">
        <v>18</v>
      </c>
      <c r="B7" t="s">
        <v>23</v>
      </c>
      <c r="C7" s="4">
        <v>523</v>
      </c>
      <c r="D7" t="s">
        <v>19</v>
      </c>
      <c r="E7" s="4">
        <v>96.3</v>
      </c>
      <c r="G7" s="47">
        <v>24</v>
      </c>
      <c r="H7" s="47">
        <v>29</v>
      </c>
      <c r="I7" s="14">
        <f t="shared" ref="I7:I13" si="3">F7+G7+H7/60</f>
        <v>24.483333333333334</v>
      </c>
      <c r="J7" s="14">
        <f t="shared" si="1"/>
        <v>25.424022152994119</v>
      </c>
      <c r="K7" s="17" t="str">
        <f t="shared" si="2"/>
        <v>25:25</v>
      </c>
      <c r="L7" s="4">
        <v>7</v>
      </c>
      <c r="M7" s="4" t="s">
        <v>38</v>
      </c>
      <c r="N7" s="5"/>
      <c r="O7" s="6"/>
      <c r="P7" s="7"/>
      <c r="Q7" s="7"/>
      <c r="S7" t="e">
        <f>M54-#REF!</f>
        <v>#REF!</v>
      </c>
      <c r="U7" t="s">
        <v>23</v>
      </c>
      <c r="V7" s="17" t="s">
        <v>160</v>
      </c>
      <c r="X7">
        <v>24.29</v>
      </c>
    </row>
    <row r="8" spans="1:24" x14ac:dyDescent="0.25">
      <c r="A8" s="4"/>
      <c r="B8" t="s">
        <v>26</v>
      </c>
      <c r="C8" s="4">
        <v>100</v>
      </c>
      <c r="D8" t="s">
        <v>27</v>
      </c>
      <c r="E8" s="4">
        <v>90.2</v>
      </c>
      <c r="G8" s="47">
        <v>25</v>
      </c>
      <c r="H8" s="47">
        <v>27</v>
      </c>
      <c r="I8" s="14">
        <f t="shared" si="3"/>
        <v>25.45</v>
      </c>
      <c r="J8" s="14">
        <f t="shared" si="1"/>
        <v>28.215077605321504</v>
      </c>
      <c r="K8" s="17" t="str">
        <f t="shared" si="2"/>
        <v>28:13</v>
      </c>
      <c r="L8" s="4">
        <v>4</v>
      </c>
      <c r="M8" s="4"/>
      <c r="N8" s="5"/>
      <c r="O8" s="6"/>
      <c r="P8" s="7"/>
      <c r="Q8" s="7"/>
      <c r="S8" t="e">
        <f>M55-#REF!</f>
        <v>#REF!</v>
      </c>
      <c r="U8" s="1" t="s">
        <v>119</v>
      </c>
      <c r="V8" s="17" t="s">
        <v>161</v>
      </c>
      <c r="W8" s="4">
        <v>1</v>
      </c>
    </row>
    <row r="9" spans="1:24" x14ac:dyDescent="0.25">
      <c r="A9" s="4"/>
      <c r="B9" t="s">
        <v>118</v>
      </c>
      <c r="C9" s="4">
        <v>251</v>
      </c>
      <c r="D9" s="4" t="s">
        <v>29</v>
      </c>
      <c r="E9" s="4">
        <v>89.6</v>
      </c>
      <c r="G9" s="47">
        <v>28</v>
      </c>
      <c r="H9" s="47">
        <v>19</v>
      </c>
      <c r="I9" s="14">
        <f t="shared" si="3"/>
        <v>28.316666666666666</v>
      </c>
      <c r="J9" s="14">
        <f t="shared" si="1"/>
        <v>31.60342261904762</v>
      </c>
      <c r="K9" s="17" t="str">
        <f t="shared" si="2"/>
        <v>31:36</v>
      </c>
      <c r="L9" s="4">
        <v>3</v>
      </c>
      <c r="M9" s="4"/>
      <c r="N9" s="5"/>
      <c r="O9" s="6"/>
      <c r="P9" s="7"/>
      <c r="Q9" s="7"/>
      <c r="S9" t="e">
        <f>M56-#REF!</f>
        <v>#REF!</v>
      </c>
      <c r="U9" t="s">
        <v>54</v>
      </c>
      <c r="V9" s="17" t="s">
        <v>162</v>
      </c>
      <c r="W9" s="4">
        <v>2</v>
      </c>
    </row>
    <row r="10" spans="1:24" x14ac:dyDescent="0.25">
      <c r="A10" s="4"/>
      <c r="B10" s="1" t="s">
        <v>131</v>
      </c>
      <c r="C10" s="4">
        <v>15144</v>
      </c>
      <c r="D10" s="24" t="s">
        <v>19</v>
      </c>
      <c r="E10" s="41">
        <v>96.3</v>
      </c>
      <c r="G10" s="47">
        <v>30</v>
      </c>
      <c r="H10" s="47">
        <v>26</v>
      </c>
      <c r="I10" s="14">
        <f t="shared" si="3"/>
        <v>30.433333333333334</v>
      </c>
      <c r="J10" s="14">
        <f t="shared" si="1"/>
        <v>31.60263066805123</v>
      </c>
      <c r="K10" s="17" t="str">
        <f t="shared" si="2"/>
        <v>31:36</v>
      </c>
      <c r="L10" s="4">
        <v>4</v>
      </c>
      <c r="M10" s="4"/>
      <c r="N10" s="5"/>
      <c r="O10" s="6"/>
      <c r="P10" s="7"/>
      <c r="Q10" s="7"/>
      <c r="S10" t="e">
        <f>M57-#REF!</f>
        <v>#REF!</v>
      </c>
      <c r="U10" t="s">
        <v>26</v>
      </c>
      <c r="V10" s="17" t="s">
        <v>163</v>
      </c>
      <c r="W10" s="4">
        <v>3</v>
      </c>
    </row>
    <row r="11" spans="1:24" x14ac:dyDescent="0.25">
      <c r="A11" s="4"/>
      <c r="B11" s="1" t="s">
        <v>119</v>
      </c>
      <c r="C11" s="4" t="s">
        <v>31</v>
      </c>
      <c r="D11" t="s">
        <v>32</v>
      </c>
      <c r="E11" s="4">
        <v>111.3</v>
      </c>
      <c r="G11" s="47">
        <v>30</v>
      </c>
      <c r="H11" s="47">
        <v>46</v>
      </c>
      <c r="I11" s="14">
        <f t="shared" si="3"/>
        <v>30.766666666666666</v>
      </c>
      <c r="J11" s="14">
        <f t="shared" si="1"/>
        <v>27.643006888289907</v>
      </c>
      <c r="K11" s="17" t="str">
        <f t="shared" si="2"/>
        <v>27:39</v>
      </c>
      <c r="L11" s="4">
        <v>1</v>
      </c>
      <c r="M11" s="4"/>
      <c r="N11" s="5"/>
      <c r="O11" s="6"/>
      <c r="P11" s="7"/>
      <c r="Q11" s="7"/>
      <c r="S11" t="e">
        <f>M58-#REF!</f>
        <v>#REF!</v>
      </c>
      <c r="U11" t="s">
        <v>118</v>
      </c>
      <c r="V11" s="17" t="s">
        <v>164</v>
      </c>
      <c r="W11" s="4" t="s">
        <v>165</v>
      </c>
    </row>
    <row r="12" spans="1:24" x14ac:dyDescent="0.25">
      <c r="A12" s="4"/>
      <c r="B12" t="s">
        <v>54</v>
      </c>
      <c r="C12" s="4">
        <v>1292</v>
      </c>
      <c r="D12" t="s">
        <v>22</v>
      </c>
      <c r="E12" s="4">
        <v>87.8</v>
      </c>
      <c r="G12" s="47">
        <v>24</v>
      </c>
      <c r="H12" s="47">
        <v>36</v>
      </c>
      <c r="I12" s="14">
        <f t="shared" si="3"/>
        <v>24.6</v>
      </c>
      <c r="J12" s="14">
        <f t="shared" si="1"/>
        <v>28.018223234624145</v>
      </c>
      <c r="K12" s="17" t="str">
        <f t="shared" si="2"/>
        <v>28:01</v>
      </c>
      <c r="L12" s="4">
        <v>2</v>
      </c>
      <c r="M12" s="4"/>
      <c r="N12" s="5"/>
      <c r="O12" s="6"/>
      <c r="P12" s="7"/>
      <c r="Q12" s="7"/>
      <c r="S12" t="e">
        <f>M59-#REF!</f>
        <v>#REF!</v>
      </c>
      <c r="U12" s="1" t="s">
        <v>131</v>
      </c>
      <c r="V12" s="17" t="s">
        <v>164</v>
      </c>
      <c r="W12" s="4" t="s">
        <v>165</v>
      </c>
    </row>
    <row r="13" spans="1:24" x14ac:dyDescent="0.25">
      <c r="A13" s="4"/>
      <c r="B13" t="s">
        <v>55</v>
      </c>
      <c r="C13" s="4">
        <v>11951</v>
      </c>
      <c r="D13" t="s">
        <v>19</v>
      </c>
      <c r="E13" s="4">
        <v>96.3</v>
      </c>
      <c r="F13" s="4"/>
      <c r="G13" s="47">
        <v>31</v>
      </c>
      <c r="H13" s="47">
        <v>6</v>
      </c>
      <c r="I13" s="14">
        <f t="shared" si="3"/>
        <v>31.1</v>
      </c>
      <c r="J13" s="14">
        <f t="shared" si="1"/>
        <v>32.294911734164074</v>
      </c>
      <c r="K13" s="17" t="str">
        <f t="shared" si="2"/>
        <v>32:18</v>
      </c>
      <c r="L13" s="4">
        <v>5</v>
      </c>
      <c r="M13" s="4"/>
      <c r="N13" s="5"/>
      <c r="O13" s="6"/>
      <c r="P13" s="7"/>
      <c r="Q13" s="7"/>
      <c r="R13" s="23"/>
      <c r="U13" t="s">
        <v>55</v>
      </c>
      <c r="V13" s="17" t="s">
        <v>166</v>
      </c>
      <c r="W13" s="4">
        <v>5</v>
      </c>
    </row>
    <row r="14" spans="1:24" x14ac:dyDescent="0.25">
      <c r="B14" t="s">
        <v>157</v>
      </c>
      <c r="L14" s="4">
        <v>2</v>
      </c>
    </row>
    <row r="15" spans="1:24" x14ac:dyDescent="0.25">
      <c r="P15" s="65" t="s">
        <v>167</v>
      </c>
      <c r="R15" s="23"/>
    </row>
    <row r="16" spans="1:24" x14ac:dyDescent="0.25">
      <c r="A16" s="4">
        <v>19</v>
      </c>
      <c r="B16" t="s">
        <v>23</v>
      </c>
      <c r="C16" s="4">
        <v>523</v>
      </c>
      <c r="D16" t="s">
        <v>19</v>
      </c>
      <c r="E16" s="4">
        <v>96.3</v>
      </c>
      <c r="G16" s="47">
        <v>22</v>
      </c>
      <c r="H16" s="47">
        <v>19</v>
      </c>
      <c r="I16" s="14">
        <f t="shared" ref="I16:I22" si="4">F16+G16+H16/60</f>
        <v>22.316666666666666</v>
      </c>
      <c r="J16" s="14">
        <f t="shared" ref="J16:J22" si="5">I16/E16*100</f>
        <v>23.174108688127379</v>
      </c>
      <c r="K16" s="17" t="str">
        <f t="shared" ref="K16:K22" si="6">TEXT((J16/24)/60,"mm:ss")</f>
        <v>23:10</v>
      </c>
      <c r="L16" s="4">
        <v>1</v>
      </c>
      <c r="M16" s="4"/>
      <c r="N16" s="5"/>
      <c r="O16" s="6"/>
      <c r="P16" s="7"/>
      <c r="Q16" s="7"/>
      <c r="S16" t="e">
        <f>M63-#REF!</f>
        <v>#REF!</v>
      </c>
      <c r="U16" t="s">
        <v>118</v>
      </c>
      <c r="V16" s="17" t="s">
        <v>168</v>
      </c>
      <c r="W16" s="4" t="s">
        <v>169</v>
      </c>
    </row>
    <row r="17" spans="1:23" x14ac:dyDescent="0.25">
      <c r="A17" s="4"/>
      <c r="B17" t="s">
        <v>26</v>
      </c>
      <c r="C17" s="4">
        <v>100</v>
      </c>
      <c r="D17" t="s">
        <v>27</v>
      </c>
      <c r="E17" s="4">
        <v>90.2</v>
      </c>
      <c r="G17" s="47">
        <v>23</v>
      </c>
      <c r="H17" s="47">
        <v>29</v>
      </c>
      <c r="I17" s="14">
        <f t="shared" si="4"/>
        <v>23.483333333333334</v>
      </c>
      <c r="J17" s="14">
        <f t="shared" si="5"/>
        <v>26.034737620103478</v>
      </c>
      <c r="K17" s="17" t="str">
        <f t="shared" si="6"/>
        <v>26:02</v>
      </c>
      <c r="L17" s="4">
        <v>3</v>
      </c>
      <c r="M17" s="4"/>
      <c r="N17" s="5"/>
      <c r="O17" s="6"/>
      <c r="P17" s="7"/>
      <c r="Q17" s="7"/>
      <c r="S17" t="e">
        <f>M64-#REF!</f>
        <v>#REF!</v>
      </c>
      <c r="U17" t="s">
        <v>23</v>
      </c>
      <c r="V17" s="17" t="s">
        <v>170</v>
      </c>
      <c r="W17" s="4">
        <v>1</v>
      </c>
    </row>
    <row r="18" spans="1:23" x14ac:dyDescent="0.25">
      <c r="A18" s="4"/>
      <c r="B18" t="s">
        <v>118</v>
      </c>
      <c r="C18" s="4">
        <v>251</v>
      </c>
      <c r="D18" s="4" t="s">
        <v>29</v>
      </c>
      <c r="E18" s="4">
        <v>89.6</v>
      </c>
      <c r="G18" s="47"/>
      <c r="H18" s="47"/>
      <c r="I18" s="14">
        <f t="shared" si="4"/>
        <v>0</v>
      </c>
      <c r="J18" s="14">
        <f t="shared" si="5"/>
        <v>0</v>
      </c>
      <c r="K18" s="17" t="str">
        <f t="shared" si="6"/>
        <v>00:00</v>
      </c>
      <c r="L18" s="4">
        <v>7</v>
      </c>
      <c r="M18" s="4" t="s">
        <v>38</v>
      </c>
      <c r="N18" s="5"/>
      <c r="O18" s="6"/>
      <c r="P18" s="7"/>
      <c r="Q18" s="7"/>
      <c r="S18" t="e">
        <f>M65-#REF!</f>
        <v>#REF!</v>
      </c>
      <c r="U18" t="s">
        <v>54</v>
      </c>
      <c r="V18" s="17" t="s">
        <v>171</v>
      </c>
      <c r="W18" s="4">
        <v>2</v>
      </c>
    </row>
    <row r="19" spans="1:23" x14ac:dyDescent="0.25">
      <c r="A19" s="4"/>
      <c r="B19" s="1" t="s">
        <v>131</v>
      </c>
      <c r="C19" s="4">
        <v>15144</v>
      </c>
      <c r="D19" s="24" t="s">
        <v>19</v>
      </c>
      <c r="E19" s="41">
        <v>96.3</v>
      </c>
      <c r="G19" s="47">
        <v>26</v>
      </c>
      <c r="H19" s="47">
        <v>48</v>
      </c>
      <c r="I19" s="14">
        <f t="shared" si="4"/>
        <v>26.8</v>
      </c>
      <c r="J19" s="14">
        <f t="shared" si="5"/>
        <v>27.82969885773624</v>
      </c>
      <c r="K19" s="17" t="str">
        <f t="shared" si="6"/>
        <v>27:50</v>
      </c>
      <c r="L19" s="4">
        <v>6</v>
      </c>
      <c r="M19" s="4"/>
      <c r="N19" s="5"/>
      <c r="O19" s="6"/>
      <c r="P19" s="7"/>
      <c r="Q19" s="7"/>
      <c r="S19" t="e">
        <f>M66-#REF!</f>
        <v>#REF!</v>
      </c>
      <c r="U19" t="s">
        <v>26</v>
      </c>
      <c r="V19" s="17" t="s">
        <v>172</v>
      </c>
      <c r="W19" s="4">
        <v>3</v>
      </c>
    </row>
    <row r="20" spans="1:23" x14ac:dyDescent="0.25">
      <c r="A20" s="4"/>
      <c r="B20" s="1" t="s">
        <v>119</v>
      </c>
      <c r="C20" s="4" t="s">
        <v>31</v>
      </c>
      <c r="D20" t="s">
        <v>32</v>
      </c>
      <c r="E20" s="4">
        <v>111.3</v>
      </c>
      <c r="G20" s="47">
        <v>29</v>
      </c>
      <c r="H20" s="47">
        <v>31</v>
      </c>
      <c r="I20" s="14">
        <f t="shared" si="4"/>
        <v>29.516666666666666</v>
      </c>
      <c r="J20" s="14">
        <f t="shared" si="5"/>
        <v>26.519916142557655</v>
      </c>
      <c r="K20" s="17" t="str">
        <f t="shared" si="6"/>
        <v>26:31</v>
      </c>
      <c r="L20" s="4">
        <v>4</v>
      </c>
      <c r="M20" s="4"/>
      <c r="N20" s="5"/>
      <c r="O20" s="6"/>
      <c r="P20" s="7"/>
      <c r="Q20" s="7"/>
      <c r="S20" t="e">
        <f>M67-#REF!</f>
        <v>#REF!</v>
      </c>
      <c r="U20" s="1" t="s">
        <v>119</v>
      </c>
      <c r="V20" s="17" t="s">
        <v>173</v>
      </c>
      <c r="W20" s="4">
        <v>4</v>
      </c>
    </row>
    <row r="21" spans="1:23" x14ac:dyDescent="0.25">
      <c r="A21" s="4"/>
      <c r="B21" t="s">
        <v>54</v>
      </c>
      <c r="C21" s="4">
        <v>1292</v>
      </c>
      <c r="D21" t="s">
        <v>22</v>
      </c>
      <c r="E21" s="4">
        <v>87.8</v>
      </c>
      <c r="G21" s="47">
        <v>22</v>
      </c>
      <c r="H21" s="47">
        <v>34</v>
      </c>
      <c r="I21" s="14">
        <f t="shared" si="4"/>
        <v>22.566666666666666</v>
      </c>
      <c r="J21" s="14">
        <f t="shared" si="5"/>
        <v>25.702353834472287</v>
      </c>
      <c r="K21" s="17" t="str">
        <f t="shared" si="6"/>
        <v>25:42</v>
      </c>
      <c r="L21" s="4">
        <v>2</v>
      </c>
      <c r="M21" s="4"/>
      <c r="N21" s="5"/>
      <c r="O21" s="6"/>
      <c r="P21" s="7"/>
      <c r="Q21" s="7"/>
      <c r="S21" t="e">
        <f>M68-#REF!</f>
        <v>#REF!</v>
      </c>
      <c r="U21" t="s">
        <v>55</v>
      </c>
      <c r="V21" s="17" t="s">
        <v>174</v>
      </c>
      <c r="W21" s="4">
        <v>5</v>
      </c>
    </row>
    <row r="22" spans="1:23" x14ac:dyDescent="0.25">
      <c r="A22" s="4"/>
      <c r="B22" t="s">
        <v>55</v>
      </c>
      <c r="C22" s="4">
        <v>11951</v>
      </c>
      <c r="D22" t="s">
        <v>19</v>
      </c>
      <c r="E22" s="4">
        <v>96.3</v>
      </c>
      <c r="F22" s="4"/>
      <c r="G22" s="47">
        <v>26</v>
      </c>
      <c r="H22" s="47">
        <v>13</v>
      </c>
      <c r="I22" s="14">
        <f t="shared" si="4"/>
        <v>26.216666666666665</v>
      </c>
      <c r="J22" s="14">
        <f t="shared" si="5"/>
        <v>27.223952924887502</v>
      </c>
      <c r="K22" s="17" t="str">
        <f t="shared" si="6"/>
        <v>27:13</v>
      </c>
      <c r="L22" s="4">
        <v>5</v>
      </c>
      <c r="M22" s="4"/>
      <c r="N22" s="5"/>
      <c r="O22" s="6"/>
      <c r="P22" s="7"/>
      <c r="Q22" s="7"/>
      <c r="R22" s="23"/>
      <c r="U22" s="1" t="s">
        <v>131</v>
      </c>
      <c r="V22" s="17" t="s">
        <v>175</v>
      </c>
      <c r="W22" s="4">
        <v>6</v>
      </c>
    </row>
    <row r="23" spans="1:23" x14ac:dyDescent="0.25">
      <c r="B23" t="s">
        <v>157</v>
      </c>
      <c r="L23" s="4">
        <v>2</v>
      </c>
    </row>
    <row r="25" spans="1:23" x14ac:dyDescent="0.25">
      <c r="A25" s="4">
        <v>20</v>
      </c>
      <c r="B25" t="s">
        <v>23</v>
      </c>
      <c r="C25" s="4">
        <v>523</v>
      </c>
      <c r="D25" t="s">
        <v>19</v>
      </c>
      <c r="E25" s="4">
        <v>96.3</v>
      </c>
      <c r="G25" s="47">
        <v>22</v>
      </c>
      <c r="H25" s="47">
        <v>38</v>
      </c>
      <c r="I25" s="14">
        <f t="shared" ref="I25:I31" si="7">F25+G25+H25/60</f>
        <v>22.633333333333333</v>
      </c>
      <c r="J25" s="14">
        <f t="shared" ref="J25:J31" si="8">I25/E25*100</f>
        <v>23.502942194530981</v>
      </c>
      <c r="K25" s="17" t="str">
        <f t="shared" ref="K25:K31" si="9">TEXT((J25/24)/60,"mm:ss")</f>
        <v>23:30</v>
      </c>
      <c r="L25" s="4">
        <v>1</v>
      </c>
      <c r="M25" s="4"/>
      <c r="N25" s="5"/>
      <c r="O25" s="6"/>
      <c r="P25" s="7"/>
      <c r="Q25" s="7"/>
      <c r="S25" t="e">
        <f>M71-#REF!</f>
        <v>#REF!</v>
      </c>
      <c r="U25" t="s">
        <v>118</v>
      </c>
      <c r="V25" s="17" t="s">
        <v>168</v>
      </c>
      <c r="W25" s="4" t="s">
        <v>176</v>
      </c>
    </row>
    <row r="26" spans="1:23" x14ac:dyDescent="0.25">
      <c r="A26" s="4"/>
      <c r="B26" t="s">
        <v>26</v>
      </c>
      <c r="C26" s="4">
        <v>100</v>
      </c>
      <c r="D26" t="s">
        <v>27</v>
      </c>
      <c r="E26" s="4">
        <v>90.2</v>
      </c>
      <c r="G26" s="47">
        <v>23</v>
      </c>
      <c r="H26" s="47">
        <v>14</v>
      </c>
      <c r="I26" s="14">
        <f t="shared" si="7"/>
        <v>23.233333333333334</v>
      </c>
      <c r="J26" s="14">
        <f t="shared" si="8"/>
        <v>25.757575757575758</v>
      </c>
      <c r="K26" s="17" t="str">
        <f t="shared" si="9"/>
        <v>25:45</v>
      </c>
      <c r="L26" s="4">
        <v>2</v>
      </c>
      <c r="M26" s="4"/>
      <c r="N26" s="5"/>
      <c r="O26" s="6"/>
      <c r="P26" s="7"/>
      <c r="Q26" s="7"/>
      <c r="S26" t="e">
        <f>M72-#REF!</f>
        <v>#REF!</v>
      </c>
      <c r="U26" t="s">
        <v>23</v>
      </c>
      <c r="V26" s="17" t="s">
        <v>177</v>
      </c>
      <c r="W26" s="4">
        <v>1</v>
      </c>
    </row>
    <row r="27" spans="1:23" x14ac:dyDescent="0.25">
      <c r="A27" s="4"/>
      <c r="B27" t="s">
        <v>118</v>
      </c>
      <c r="C27" s="4">
        <v>251</v>
      </c>
      <c r="D27" s="4" t="s">
        <v>29</v>
      </c>
      <c r="E27" s="4">
        <v>89.6</v>
      </c>
      <c r="G27" s="47"/>
      <c r="H27" s="47"/>
      <c r="I27" s="14">
        <f t="shared" si="7"/>
        <v>0</v>
      </c>
      <c r="J27" s="14">
        <f t="shared" si="8"/>
        <v>0</v>
      </c>
      <c r="K27" s="17" t="str">
        <f t="shared" si="9"/>
        <v>00:00</v>
      </c>
      <c r="L27" s="4">
        <v>7</v>
      </c>
      <c r="M27" s="4" t="s">
        <v>40</v>
      </c>
      <c r="N27" s="5"/>
      <c r="O27" s="6"/>
      <c r="P27" s="7"/>
      <c r="Q27" s="7"/>
      <c r="S27" t="e">
        <f>M73-#REF!</f>
        <v>#REF!</v>
      </c>
      <c r="U27" t="s">
        <v>26</v>
      </c>
      <c r="V27" s="17" t="s">
        <v>178</v>
      </c>
      <c r="W27" s="4">
        <v>2</v>
      </c>
    </row>
    <row r="28" spans="1:23" x14ac:dyDescent="0.25">
      <c r="A28" s="4"/>
      <c r="B28" s="1" t="s">
        <v>131</v>
      </c>
      <c r="C28" s="4">
        <v>15144</v>
      </c>
      <c r="D28" s="24" t="s">
        <v>19</v>
      </c>
      <c r="E28" s="41">
        <v>96.3</v>
      </c>
      <c r="G28" s="47">
        <v>28</v>
      </c>
      <c r="H28" s="47">
        <v>25</v>
      </c>
      <c r="I28" s="14">
        <f t="shared" si="7"/>
        <v>28.416666666666668</v>
      </c>
      <c r="J28" s="14">
        <f t="shared" si="8"/>
        <v>29.508480443059888</v>
      </c>
      <c r="K28" s="17" t="str">
        <f t="shared" si="9"/>
        <v>29:31</v>
      </c>
      <c r="L28" s="4">
        <v>5</v>
      </c>
      <c r="M28" s="4"/>
      <c r="N28" s="5"/>
      <c r="O28" s="6"/>
      <c r="P28" s="7"/>
      <c r="Q28" s="7"/>
      <c r="S28" t="e">
        <f>M74-#REF!</f>
        <v>#REF!</v>
      </c>
      <c r="U28" t="s">
        <v>54</v>
      </c>
      <c r="V28" s="17" t="s">
        <v>179</v>
      </c>
      <c r="W28" s="4">
        <v>3</v>
      </c>
    </row>
    <row r="29" spans="1:23" x14ac:dyDescent="0.25">
      <c r="A29" s="4"/>
      <c r="B29" s="1" t="s">
        <v>119</v>
      </c>
      <c r="C29" s="4" t="s">
        <v>31</v>
      </c>
      <c r="D29" t="s">
        <v>32</v>
      </c>
      <c r="E29" s="4">
        <v>111.3</v>
      </c>
      <c r="G29" s="47">
        <v>29</v>
      </c>
      <c r="H29" s="47">
        <v>21</v>
      </c>
      <c r="I29" s="14">
        <f t="shared" si="7"/>
        <v>29.35</v>
      </c>
      <c r="J29" s="14">
        <f t="shared" si="8"/>
        <v>26.370170709793356</v>
      </c>
      <c r="K29" s="17" t="str">
        <f t="shared" si="9"/>
        <v>26:22</v>
      </c>
      <c r="L29" s="4">
        <v>4</v>
      </c>
      <c r="M29" s="4"/>
      <c r="N29" s="5"/>
      <c r="O29" s="6"/>
      <c r="P29" s="7"/>
      <c r="Q29" s="7"/>
      <c r="S29" t="e">
        <f>M75-#REF!</f>
        <v>#REF!</v>
      </c>
      <c r="U29" s="1" t="s">
        <v>119</v>
      </c>
      <c r="V29" s="17" t="s">
        <v>180</v>
      </c>
      <c r="W29" s="4">
        <v>4</v>
      </c>
    </row>
    <row r="30" spans="1:23" x14ac:dyDescent="0.25">
      <c r="A30" s="4"/>
      <c r="B30" t="s">
        <v>54</v>
      </c>
      <c r="C30" s="4">
        <v>1292</v>
      </c>
      <c r="D30" t="s">
        <v>22</v>
      </c>
      <c r="E30" s="4">
        <v>87.8</v>
      </c>
      <c r="G30" s="47">
        <v>22</v>
      </c>
      <c r="H30" s="47">
        <v>54</v>
      </c>
      <c r="I30" s="14">
        <f t="shared" si="7"/>
        <v>22.9</v>
      </c>
      <c r="J30" s="14">
        <f t="shared" si="8"/>
        <v>26.082004555808659</v>
      </c>
      <c r="K30" s="17" t="str">
        <f t="shared" si="9"/>
        <v>26:05</v>
      </c>
      <c r="L30" s="4">
        <v>3</v>
      </c>
      <c r="M30" s="4"/>
      <c r="N30" s="5"/>
      <c r="O30" s="6"/>
      <c r="P30" s="7"/>
      <c r="Q30" s="7"/>
      <c r="S30" t="e">
        <f>M76-#REF!</f>
        <v>#REF!</v>
      </c>
      <c r="U30" s="1" t="s">
        <v>131</v>
      </c>
      <c r="V30" s="17" t="s">
        <v>181</v>
      </c>
      <c r="W30" s="4">
        <v>5</v>
      </c>
    </row>
    <row r="31" spans="1:23" x14ac:dyDescent="0.25">
      <c r="A31" s="4"/>
      <c r="B31" t="s">
        <v>55</v>
      </c>
      <c r="C31" s="4">
        <v>11951</v>
      </c>
      <c r="D31" t="s">
        <v>19</v>
      </c>
      <c r="E31" s="4">
        <v>96.3</v>
      </c>
      <c r="F31" s="4"/>
      <c r="G31" s="47">
        <v>28</v>
      </c>
      <c r="H31" s="47">
        <v>47</v>
      </c>
      <c r="I31" s="14">
        <f t="shared" si="7"/>
        <v>28.783333333333335</v>
      </c>
      <c r="J31" s="14">
        <f t="shared" si="8"/>
        <v>29.889235029421947</v>
      </c>
      <c r="K31" s="17" t="str">
        <f t="shared" si="9"/>
        <v>29:53</v>
      </c>
      <c r="L31" s="4">
        <v>6</v>
      </c>
      <c r="M31" s="4"/>
      <c r="N31" s="5"/>
      <c r="O31" s="6"/>
      <c r="P31" s="7"/>
      <c r="Q31" s="7"/>
      <c r="R31" s="23"/>
      <c r="U31" t="s">
        <v>55</v>
      </c>
      <c r="V31" s="17" t="s">
        <v>182</v>
      </c>
      <c r="W31" s="4">
        <v>6</v>
      </c>
    </row>
    <row r="32" spans="1:23" x14ac:dyDescent="0.25">
      <c r="B32" t="s">
        <v>157</v>
      </c>
      <c r="L32" s="4">
        <v>2</v>
      </c>
    </row>
    <row r="34" spans="1:23" x14ac:dyDescent="0.25">
      <c r="A34" s="4">
        <v>21</v>
      </c>
      <c r="B34" t="s">
        <v>23</v>
      </c>
      <c r="C34" s="4">
        <v>523</v>
      </c>
      <c r="D34" t="s">
        <v>19</v>
      </c>
      <c r="E34" s="4">
        <v>96.3</v>
      </c>
      <c r="G34" s="47">
        <v>31</v>
      </c>
      <c r="H34" s="47">
        <v>33</v>
      </c>
      <c r="I34" s="14">
        <f t="shared" ref="I34:I40" si="10">F34+G34+H34/60</f>
        <v>31.55</v>
      </c>
      <c r="J34" s="14">
        <f t="shared" ref="J34:J40" si="11">I34/E34*100</f>
        <v>32.76220145379024</v>
      </c>
      <c r="K34" s="17" t="str">
        <f t="shared" ref="K34:K40" si="12">TEXT((J34/24)/60,"mm:ss")</f>
        <v>32:46</v>
      </c>
      <c r="L34" s="4">
        <v>2</v>
      </c>
      <c r="M34" s="4"/>
      <c r="N34" s="5"/>
      <c r="O34" s="6"/>
      <c r="P34" s="7"/>
      <c r="Q34" s="7"/>
      <c r="S34" t="e">
        <f>M79-#REF!</f>
        <v>#REF!</v>
      </c>
      <c r="U34" t="s">
        <v>118</v>
      </c>
      <c r="V34" t="s">
        <v>168</v>
      </c>
      <c r="W34" s="4" t="s">
        <v>176</v>
      </c>
    </row>
    <row r="35" spans="1:23" x14ac:dyDescent="0.25">
      <c r="A35" s="4"/>
      <c r="B35" t="s">
        <v>26</v>
      </c>
      <c r="C35" s="4">
        <v>100</v>
      </c>
      <c r="D35" t="s">
        <v>27</v>
      </c>
      <c r="E35" s="4">
        <v>90.2</v>
      </c>
      <c r="G35" s="47">
        <v>26</v>
      </c>
      <c r="H35" s="47">
        <v>15</v>
      </c>
      <c r="I35" s="14">
        <f t="shared" si="10"/>
        <v>26.25</v>
      </c>
      <c r="J35" s="14">
        <f t="shared" si="11"/>
        <v>29.101995565410199</v>
      </c>
      <c r="K35" s="17" t="str">
        <f t="shared" si="12"/>
        <v>29:06</v>
      </c>
      <c r="L35" s="4">
        <v>1</v>
      </c>
      <c r="M35" s="4"/>
      <c r="N35" s="5"/>
      <c r="O35" s="6"/>
      <c r="P35" s="7"/>
      <c r="Q35" s="7"/>
      <c r="S35" t="e">
        <f>M80-#REF!</f>
        <v>#REF!</v>
      </c>
      <c r="U35" t="s">
        <v>26</v>
      </c>
      <c r="V35" t="s">
        <v>183</v>
      </c>
      <c r="W35" s="4">
        <v>1</v>
      </c>
    </row>
    <row r="36" spans="1:23" x14ac:dyDescent="0.25">
      <c r="A36" s="4"/>
      <c r="B36" t="s">
        <v>118</v>
      </c>
      <c r="C36" s="4">
        <v>251</v>
      </c>
      <c r="D36" s="4" t="s">
        <v>29</v>
      </c>
      <c r="E36" s="4">
        <v>89.6</v>
      </c>
      <c r="G36" s="47"/>
      <c r="H36" s="47"/>
      <c r="I36" s="14">
        <f t="shared" si="10"/>
        <v>0</v>
      </c>
      <c r="J36" s="14">
        <f t="shared" si="11"/>
        <v>0</v>
      </c>
      <c r="K36" s="17" t="str">
        <f t="shared" si="12"/>
        <v>00:00</v>
      </c>
      <c r="L36" s="4">
        <v>7</v>
      </c>
      <c r="M36" s="4" t="s">
        <v>40</v>
      </c>
      <c r="N36" s="5"/>
      <c r="O36" s="6"/>
      <c r="P36" s="7"/>
      <c r="Q36" s="7"/>
      <c r="S36" t="e">
        <f>M81-#REF!</f>
        <v>#REF!</v>
      </c>
      <c r="U36" t="s">
        <v>23</v>
      </c>
      <c r="V36" t="s">
        <v>184</v>
      </c>
      <c r="W36" s="4">
        <v>2</v>
      </c>
    </row>
    <row r="37" spans="1:23" x14ac:dyDescent="0.25">
      <c r="A37" s="4"/>
      <c r="B37" s="1" t="s">
        <v>131</v>
      </c>
      <c r="C37" s="4">
        <v>15144</v>
      </c>
      <c r="D37" s="24" t="s">
        <v>19</v>
      </c>
      <c r="E37" s="41">
        <v>96.3</v>
      </c>
      <c r="G37" s="47">
        <v>38</v>
      </c>
      <c r="H37" s="47">
        <v>10</v>
      </c>
      <c r="I37" s="14">
        <f t="shared" si="10"/>
        <v>38.166666666666664</v>
      </c>
      <c r="J37" s="14">
        <f t="shared" si="11"/>
        <v>39.633091034960195</v>
      </c>
      <c r="K37" s="17" t="str">
        <f t="shared" si="12"/>
        <v>39:38</v>
      </c>
      <c r="L37" s="4">
        <v>5</v>
      </c>
      <c r="M37" s="4"/>
      <c r="N37" s="5"/>
      <c r="O37" s="6"/>
      <c r="P37" s="7"/>
      <c r="Q37" s="7"/>
      <c r="S37" t="e">
        <f>M82-#REF!</f>
        <v>#REF!</v>
      </c>
      <c r="U37" t="s">
        <v>54</v>
      </c>
      <c r="V37" t="s">
        <v>185</v>
      </c>
      <c r="W37" s="4">
        <v>3</v>
      </c>
    </row>
    <row r="38" spans="1:23" x14ac:dyDescent="0.25">
      <c r="A38" s="4"/>
      <c r="B38" s="1" t="s">
        <v>119</v>
      </c>
      <c r="C38" s="4" t="s">
        <v>31</v>
      </c>
      <c r="D38" t="s">
        <v>32</v>
      </c>
      <c r="E38" s="4">
        <v>111.3</v>
      </c>
      <c r="G38" s="47">
        <v>40</v>
      </c>
      <c r="H38" s="47">
        <v>3</v>
      </c>
      <c r="I38" s="14">
        <f t="shared" si="10"/>
        <v>40.049999999999997</v>
      </c>
      <c r="J38" s="14">
        <f t="shared" si="11"/>
        <v>35.983827493261458</v>
      </c>
      <c r="K38" s="17" t="str">
        <f t="shared" si="12"/>
        <v>35:59</v>
      </c>
      <c r="L38" s="4">
        <v>4</v>
      </c>
      <c r="M38" s="4"/>
      <c r="N38" s="5"/>
      <c r="O38" s="6"/>
      <c r="P38" s="7"/>
      <c r="Q38" s="7"/>
      <c r="S38" t="e">
        <f>M83-#REF!</f>
        <v>#REF!</v>
      </c>
      <c r="U38" s="1" t="s">
        <v>119</v>
      </c>
      <c r="V38" t="s">
        <v>186</v>
      </c>
      <c r="W38" s="4">
        <v>4</v>
      </c>
    </row>
    <row r="39" spans="1:23" x14ac:dyDescent="0.25">
      <c r="A39" s="4"/>
      <c r="B39" t="s">
        <v>54</v>
      </c>
      <c r="C39" s="4">
        <v>1292</v>
      </c>
      <c r="D39" t="s">
        <v>22</v>
      </c>
      <c r="E39" s="4">
        <v>87.8</v>
      </c>
      <c r="G39" s="47">
        <v>28</v>
      </c>
      <c r="H39" s="47">
        <v>50</v>
      </c>
      <c r="I39" s="14">
        <f t="shared" si="10"/>
        <v>28.833333333333332</v>
      </c>
      <c r="J39" s="14">
        <f t="shared" si="11"/>
        <v>32.839787395596055</v>
      </c>
      <c r="K39" s="17" t="str">
        <f t="shared" si="12"/>
        <v>32:50</v>
      </c>
      <c r="L39" s="4">
        <v>3</v>
      </c>
      <c r="M39" s="4"/>
      <c r="N39" s="5"/>
      <c r="O39" s="6"/>
      <c r="P39" s="7"/>
      <c r="Q39" s="7"/>
      <c r="S39" t="e">
        <f>M84-#REF!</f>
        <v>#REF!</v>
      </c>
      <c r="U39" s="1" t="s">
        <v>131</v>
      </c>
      <c r="V39" t="s">
        <v>187</v>
      </c>
      <c r="W39" s="4">
        <v>5</v>
      </c>
    </row>
    <row r="40" spans="1:23" x14ac:dyDescent="0.25">
      <c r="A40" s="4"/>
      <c r="B40" t="s">
        <v>55</v>
      </c>
      <c r="C40" s="4">
        <v>11951</v>
      </c>
      <c r="D40" t="s">
        <v>19</v>
      </c>
      <c r="E40" s="4">
        <v>96.3</v>
      </c>
      <c r="F40" s="4"/>
      <c r="G40" s="47">
        <v>38</v>
      </c>
      <c r="H40" s="47">
        <v>40</v>
      </c>
      <c r="I40" s="14">
        <f t="shared" si="10"/>
        <v>38.666666666666664</v>
      </c>
      <c r="J40" s="14">
        <f t="shared" si="11"/>
        <v>40.152301834544822</v>
      </c>
      <c r="K40" s="17" t="str">
        <f t="shared" si="12"/>
        <v>40:09</v>
      </c>
      <c r="L40" s="4">
        <v>6</v>
      </c>
      <c r="M40" s="4"/>
      <c r="N40" s="5"/>
      <c r="O40" s="6"/>
      <c r="P40" s="7"/>
      <c r="Q40" s="7"/>
      <c r="R40" s="23"/>
      <c r="U40" t="s">
        <v>55</v>
      </c>
      <c r="V40" t="s">
        <v>188</v>
      </c>
      <c r="W40" s="4">
        <v>6</v>
      </c>
    </row>
    <row r="41" spans="1:23" x14ac:dyDescent="0.25">
      <c r="B41" t="s">
        <v>157</v>
      </c>
      <c r="L41" s="4">
        <v>2</v>
      </c>
    </row>
    <row r="44" spans="1:23" x14ac:dyDescent="0.25">
      <c r="A44" s="74" t="s">
        <v>120</v>
      </c>
      <c r="B44" s="64"/>
      <c r="C44" s="74" t="s">
        <v>121</v>
      </c>
    </row>
    <row r="45" spans="1:23" x14ac:dyDescent="0.25">
      <c r="A45" s="66">
        <v>2</v>
      </c>
      <c r="B45" s="64" t="s">
        <v>23</v>
      </c>
      <c r="C45" s="64">
        <f>L7+L16+L25+L34</f>
        <v>11</v>
      </c>
    </row>
    <row r="46" spans="1:23" x14ac:dyDescent="0.25">
      <c r="A46" s="66" t="s">
        <v>150</v>
      </c>
      <c r="B46" s="64" t="s">
        <v>26</v>
      </c>
      <c r="C46" s="64">
        <f>L8+L17+L26+L35</f>
        <v>10</v>
      </c>
    </row>
    <row r="47" spans="1:23" x14ac:dyDescent="0.25">
      <c r="A47" s="66">
        <v>6</v>
      </c>
      <c r="B47" s="64" t="s">
        <v>118</v>
      </c>
      <c r="C47" s="64">
        <f>L9+L18+L27+L36</f>
        <v>24</v>
      </c>
    </row>
    <row r="48" spans="1:23" x14ac:dyDescent="0.25">
      <c r="A48" s="66">
        <v>5</v>
      </c>
      <c r="B48" s="74" t="s">
        <v>131</v>
      </c>
      <c r="C48" s="64">
        <f>L10+L19+L28+L37</f>
        <v>20</v>
      </c>
    </row>
    <row r="49" spans="1:3" x14ac:dyDescent="0.25">
      <c r="A49" s="66">
        <v>3</v>
      </c>
      <c r="B49" s="74" t="s">
        <v>119</v>
      </c>
      <c r="C49" s="64">
        <f>L11+L20+L29+L38</f>
        <v>13</v>
      </c>
    </row>
    <row r="50" spans="1:3" x14ac:dyDescent="0.25">
      <c r="A50" s="66" t="s">
        <v>150</v>
      </c>
      <c r="B50" s="64" t="s">
        <v>54</v>
      </c>
      <c r="C50" s="64">
        <f>L12+L21+L30+L39</f>
        <v>10</v>
      </c>
    </row>
    <row r="51" spans="1:3" x14ac:dyDescent="0.25">
      <c r="A51" s="66">
        <v>4</v>
      </c>
      <c r="B51" s="64" t="s">
        <v>55</v>
      </c>
      <c r="C51" s="64">
        <f>L13+L22+L31+L40</f>
        <v>22</v>
      </c>
    </row>
    <row r="52" spans="1:3" x14ac:dyDescent="0.25">
      <c r="A52" s="66" t="s">
        <v>34</v>
      </c>
      <c r="B52" s="64" t="s">
        <v>157</v>
      </c>
      <c r="C52" s="64">
        <f>L14+L23+L32+L41</f>
        <v>8</v>
      </c>
    </row>
  </sheetData>
  <printOptions gridLines="1"/>
  <pageMargins left="0.25" right="0.25" top="0.75" bottom="0.75" header="0.3" footer="0.3"/>
  <pageSetup scale="80" orientation="landscape" horizontalDpi="4294967292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FB7D06-B884-4E26-9EFD-D8672238B7DB}">
  <sheetPr>
    <tabColor rgb="FF00B050"/>
    <pageSetUpPr fitToPage="1"/>
  </sheetPr>
  <dimension ref="A1:Y49"/>
  <sheetViews>
    <sheetView workbookViewId="0">
      <pane xSplit="5" ySplit="3" topLeftCell="F4" activePane="bottomRight" state="frozen"/>
      <selection pane="topRight" activeCell="I1" sqref="I1"/>
      <selection pane="bottomLeft" activeCell="A4" sqref="A4"/>
      <selection pane="bottomRight" activeCell="S24" sqref="S24"/>
    </sheetView>
  </sheetViews>
  <sheetFormatPr defaultRowHeight="15" x14ac:dyDescent="0.25"/>
  <cols>
    <col min="1" max="1" width="13.42578125" hidden="1" customWidth="1"/>
    <col min="2" max="2" width="16.42578125" bestFit="1" customWidth="1"/>
    <col min="3" max="3" width="9.140625" style="4" customWidth="1"/>
    <col min="4" max="4" width="22.5703125" style="24" customWidth="1"/>
    <col min="5" max="5" width="9.140625" style="41" customWidth="1"/>
    <col min="6" max="6" width="12.7109375" customWidth="1"/>
    <col min="7" max="8" width="12.7109375" style="30" customWidth="1"/>
    <col min="9" max="9" width="10.7109375" style="30" customWidth="1"/>
    <col min="10" max="10" width="2.85546875" style="30" customWidth="1"/>
    <col min="11" max="14" width="9.140625" style="30" customWidth="1"/>
    <col min="15" max="15" width="11.42578125" style="30" customWidth="1"/>
    <col min="16" max="16" width="9.140625" style="25"/>
    <col min="18" max="19" width="9.140625" style="4"/>
  </cols>
  <sheetData>
    <row r="1" spans="1:25" s="77" customFormat="1" ht="28.5" customHeight="1" x14ac:dyDescent="0.25">
      <c r="A1" s="128" t="s">
        <v>128</v>
      </c>
      <c r="B1" s="128"/>
      <c r="C1" s="128"/>
      <c r="D1" s="128"/>
      <c r="E1" s="129"/>
      <c r="F1" s="105" t="s">
        <v>139</v>
      </c>
      <c r="G1" s="76"/>
      <c r="H1" s="76"/>
      <c r="I1" s="76"/>
      <c r="J1" s="76"/>
      <c r="K1" s="76"/>
      <c r="L1" s="76"/>
      <c r="M1" s="76"/>
      <c r="N1" s="76"/>
      <c r="O1" s="76"/>
      <c r="P1" s="78"/>
      <c r="R1" s="79"/>
      <c r="S1" s="79"/>
    </row>
    <row r="2" spans="1:25" s="33" customFormat="1" x14ac:dyDescent="0.25">
      <c r="C2" s="32"/>
      <c r="D2" s="31"/>
      <c r="E2" s="34"/>
      <c r="F2" s="35">
        <v>46151</v>
      </c>
      <c r="G2" s="36">
        <v>46172</v>
      </c>
      <c r="H2" s="36">
        <v>46186</v>
      </c>
      <c r="I2" s="36">
        <v>46193</v>
      </c>
      <c r="J2" s="36"/>
      <c r="K2" s="36">
        <v>46235</v>
      </c>
      <c r="L2" s="36">
        <v>46256</v>
      </c>
      <c r="M2" s="36">
        <v>46277</v>
      </c>
      <c r="N2" s="36">
        <v>46291</v>
      </c>
      <c r="O2" s="36">
        <v>46312</v>
      </c>
      <c r="P2" s="37"/>
      <c r="R2" s="32"/>
      <c r="S2" s="32"/>
    </row>
    <row r="3" spans="1:25" s="1" customFormat="1" ht="45.75" customHeight="1" x14ac:dyDescent="0.25">
      <c r="A3" s="1" t="s">
        <v>65</v>
      </c>
      <c r="B3" s="1" t="s">
        <v>66</v>
      </c>
      <c r="C3" s="25" t="s">
        <v>67</v>
      </c>
      <c r="D3" s="2" t="s">
        <v>68</v>
      </c>
      <c r="E3" s="40" t="s">
        <v>69</v>
      </c>
      <c r="F3" s="29" t="s">
        <v>70</v>
      </c>
      <c r="G3" s="29" t="s">
        <v>71</v>
      </c>
      <c r="H3" s="29" t="s">
        <v>72</v>
      </c>
      <c r="I3" s="29" t="s">
        <v>73</v>
      </c>
      <c r="J3" s="121" t="s">
        <v>74</v>
      </c>
      <c r="K3" s="29" t="s">
        <v>75</v>
      </c>
      <c r="L3" s="29" t="s">
        <v>76</v>
      </c>
      <c r="M3" s="29" t="s">
        <v>77</v>
      </c>
      <c r="N3" s="29" t="s">
        <v>78</v>
      </c>
      <c r="O3" s="29" t="s">
        <v>79</v>
      </c>
      <c r="P3" s="25" t="s">
        <v>80</v>
      </c>
      <c r="R3" s="130" t="s">
        <v>152</v>
      </c>
      <c r="S3" s="130"/>
      <c r="T3" s="130"/>
      <c r="W3" s="131" t="s">
        <v>151</v>
      </c>
      <c r="X3" s="131"/>
      <c r="Y3" s="131"/>
    </row>
    <row r="4" spans="1:25" x14ac:dyDescent="0.25">
      <c r="B4" s="24" t="s">
        <v>20</v>
      </c>
      <c r="C4" s="4">
        <v>4312</v>
      </c>
      <c r="D4" s="24" t="s">
        <v>21</v>
      </c>
      <c r="E4" s="41">
        <v>89.6</v>
      </c>
      <c r="F4">
        <v>12</v>
      </c>
      <c r="G4" s="44">
        <v>2</v>
      </c>
      <c r="H4" s="30">
        <v>8</v>
      </c>
      <c r="I4" s="30">
        <v>11</v>
      </c>
      <c r="J4" s="122"/>
      <c r="K4" s="30">
        <v>6</v>
      </c>
      <c r="P4" s="25">
        <f t="shared" ref="P4:P13" si="0">SUM(F4:O4)</f>
        <v>39</v>
      </c>
      <c r="Q4" s="25"/>
      <c r="R4" s="51">
        <v>39</v>
      </c>
      <c r="S4" s="46" t="s">
        <v>20</v>
      </c>
      <c r="T4" s="109">
        <v>1</v>
      </c>
      <c r="U4" s="25"/>
      <c r="W4" s="21">
        <v>33</v>
      </c>
      <c r="X4" s="124" t="s">
        <v>20</v>
      </c>
      <c r="Y4" s="21" t="s">
        <v>150</v>
      </c>
    </row>
    <row r="5" spans="1:25" x14ac:dyDescent="0.25">
      <c r="A5" t="s">
        <v>82</v>
      </c>
      <c r="B5" t="s">
        <v>47</v>
      </c>
      <c r="C5" s="4">
        <v>4757</v>
      </c>
      <c r="D5" s="24" t="s">
        <v>19</v>
      </c>
      <c r="E5" s="41">
        <v>96.3</v>
      </c>
      <c r="F5">
        <v>6</v>
      </c>
      <c r="G5" s="43">
        <v>4</v>
      </c>
      <c r="H5" s="43">
        <v>18</v>
      </c>
      <c r="I5" s="30">
        <v>6</v>
      </c>
      <c r="J5" s="122"/>
      <c r="K5" s="43">
        <v>15</v>
      </c>
      <c r="P5" s="25">
        <f t="shared" si="0"/>
        <v>49</v>
      </c>
      <c r="Q5" s="25"/>
      <c r="R5" s="51">
        <v>48</v>
      </c>
      <c r="S5" s="48" t="s">
        <v>49</v>
      </c>
      <c r="T5" s="109">
        <v>2</v>
      </c>
      <c r="U5" s="25"/>
      <c r="W5" s="21">
        <v>33</v>
      </c>
      <c r="X5" s="126" t="s">
        <v>26</v>
      </c>
      <c r="Y5" s="21" t="s">
        <v>150</v>
      </c>
    </row>
    <row r="6" spans="1:25" x14ac:dyDescent="0.25">
      <c r="B6" s="85" t="s">
        <v>33</v>
      </c>
      <c r="C6" s="101" t="s">
        <v>34</v>
      </c>
      <c r="F6" s="90">
        <v>8</v>
      </c>
      <c r="G6" s="91">
        <v>5</v>
      </c>
      <c r="H6" s="91">
        <v>18</v>
      </c>
      <c r="I6" s="91">
        <f>(I16+1)*I17</f>
        <v>24</v>
      </c>
      <c r="J6" s="122"/>
      <c r="K6" s="91">
        <v>15</v>
      </c>
      <c r="P6" s="25">
        <f t="shared" si="0"/>
        <v>70</v>
      </c>
      <c r="Q6" s="25"/>
      <c r="R6" s="51">
        <v>48</v>
      </c>
      <c r="S6" s="48" t="s">
        <v>84</v>
      </c>
      <c r="T6" s="109">
        <v>3</v>
      </c>
      <c r="U6" s="25"/>
      <c r="W6" s="21">
        <v>34</v>
      </c>
      <c r="X6" s="126" t="s">
        <v>47</v>
      </c>
      <c r="Y6" s="21">
        <v>3</v>
      </c>
    </row>
    <row r="7" spans="1:25" x14ac:dyDescent="0.25">
      <c r="A7" t="s">
        <v>82</v>
      </c>
      <c r="B7" t="s">
        <v>49</v>
      </c>
      <c r="C7" s="4">
        <v>523</v>
      </c>
      <c r="D7" s="24" t="s">
        <v>19</v>
      </c>
      <c r="E7" s="41">
        <v>96.3</v>
      </c>
      <c r="F7">
        <v>12</v>
      </c>
      <c r="G7" s="30">
        <v>2</v>
      </c>
      <c r="H7" s="30">
        <v>10</v>
      </c>
      <c r="I7" s="30">
        <v>14</v>
      </c>
      <c r="J7" s="122"/>
      <c r="K7" s="93">
        <v>10</v>
      </c>
      <c r="P7" s="25">
        <f t="shared" si="0"/>
        <v>48</v>
      </c>
      <c r="Q7" s="25"/>
      <c r="R7" s="51">
        <v>49</v>
      </c>
      <c r="S7" s="48" t="s">
        <v>26</v>
      </c>
      <c r="T7" s="109">
        <v>4</v>
      </c>
      <c r="U7" s="25"/>
      <c r="W7" s="21">
        <v>38</v>
      </c>
      <c r="X7" s="126" t="s">
        <v>49</v>
      </c>
      <c r="Y7" s="21">
        <v>4</v>
      </c>
    </row>
    <row r="8" spans="1:25" x14ac:dyDescent="0.25">
      <c r="B8" t="s">
        <v>26</v>
      </c>
      <c r="C8" s="4">
        <v>100</v>
      </c>
      <c r="D8" s="24" t="s">
        <v>27</v>
      </c>
      <c r="E8" s="41">
        <v>90.2</v>
      </c>
      <c r="F8">
        <v>14</v>
      </c>
      <c r="G8" s="43">
        <v>4</v>
      </c>
      <c r="H8" s="30">
        <v>6</v>
      </c>
      <c r="I8" s="30">
        <v>9</v>
      </c>
      <c r="J8" s="122"/>
      <c r="K8" s="43">
        <v>15</v>
      </c>
      <c r="P8" s="25">
        <f t="shared" si="0"/>
        <v>48</v>
      </c>
      <c r="Q8" s="25"/>
      <c r="R8" s="51">
        <v>54</v>
      </c>
      <c r="S8" s="108" t="s">
        <v>119</v>
      </c>
      <c r="T8" s="109">
        <v>5</v>
      </c>
      <c r="U8" s="25"/>
      <c r="W8" s="21">
        <v>39</v>
      </c>
      <c r="X8" s="126" t="s">
        <v>84</v>
      </c>
      <c r="Y8" s="21">
        <v>5</v>
      </c>
    </row>
    <row r="9" spans="1:25" x14ac:dyDescent="0.25">
      <c r="B9" s="88" t="s">
        <v>118</v>
      </c>
      <c r="C9" s="101" t="s">
        <v>34</v>
      </c>
      <c r="F9" s="45">
        <v>24</v>
      </c>
      <c r="G9" s="91">
        <v>4</v>
      </c>
      <c r="H9" s="93">
        <v>6</v>
      </c>
      <c r="I9" s="91">
        <f>(I16+1)*I17</f>
        <v>24</v>
      </c>
      <c r="J9" s="122"/>
      <c r="K9" s="91">
        <v>15</v>
      </c>
      <c r="P9" s="25">
        <f t="shared" si="0"/>
        <v>73</v>
      </c>
      <c r="Q9" s="25"/>
      <c r="R9" s="51">
        <v>70</v>
      </c>
      <c r="S9" s="48" t="s">
        <v>47</v>
      </c>
      <c r="T9" s="109">
        <v>6</v>
      </c>
      <c r="U9" s="25"/>
      <c r="W9" s="21">
        <v>55</v>
      </c>
      <c r="X9" s="127" t="s">
        <v>33</v>
      </c>
      <c r="Y9" s="21">
        <v>6</v>
      </c>
    </row>
    <row r="10" spans="1:25" x14ac:dyDescent="0.25">
      <c r="B10" s="1" t="s">
        <v>119</v>
      </c>
      <c r="C10" s="4" t="s">
        <v>31</v>
      </c>
      <c r="D10" s="24" t="s">
        <v>32</v>
      </c>
      <c r="E10" s="41">
        <v>111.3</v>
      </c>
      <c r="F10">
        <v>18</v>
      </c>
      <c r="G10" s="43">
        <v>4</v>
      </c>
      <c r="H10" s="30">
        <v>16</v>
      </c>
      <c r="I10" s="43">
        <f>(I16+1)*I17</f>
        <v>24</v>
      </c>
      <c r="J10" s="122"/>
      <c r="K10" s="30">
        <v>9</v>
      </c>
      <c r="P10" s="25">
        <f t="shared" si="0"/>
        <v>71</v>
      </c>
      <c r="Q10" s="25"/>
      <c r="R10" s="51">
        <v>71</v>
      </c>
      <c r="S10" s="107" t="s">
        <v>118</v>
      </c>
      <c r="T10" s="109">
        <v>7</v>
      </c>
      <c r="U10" s="25"/>
      <c r="W10" s="21">
        <v>58</v>
      </c>
      <c r="X10" s="127" t="s">
        <v>118</v>
      </c>
      <c r="Y10" s="21">
        <v>7</v>
      </c>
    </row>
    <row r="11" spans="1:25" x14ac:dyDescent="0.25">
      <c r="A11" t="s">
        <v>83</v>
      </c>
      <c r="B11" t="s">
        <v>84</v>
      </c>
      <c r="C11" s="4">
        <v>1260</v>
      </c>
      <c r="D11" s="24" t="s">
        <v>85</v>
      </c>
      <c r="E11" s="41">
        <v>87.8</v>
      </c>
      <c r="F11" s="45">
        <v>24</v>
      </c>
      <c r="G11" s="30">
        <v>1</v>
      </c>
      <c r="H11" s="30">
        <v>6</v>
      </c>
      <c r="I11" s="44">
        <f>I17*2</f>
        <v>8</v>
      </c>
      <c r="J11" s="122"/>
      <c r="K11" s="43">
        <v>15</v>
      </c>
      <c r="P11" s="25">
        <f t="shared" si="0"/>
        <v>54</v>
      </c>
      <c r="Q11" s="25"/>
      <c r="R11" s="51">
        <v>73</v>
      </c>
      <c r="S11" s="107" t="s">
        <v>33</v>
      </c>
      <c r="T11" s="109">
        <v>8</v>
      </c>
      <c r="U11" s="25"/>
      <c r="W11" s="21">
        <v>62</v>
      </c>
      <c r="X11" s="26" t="s">
        <v>119</v>
      </c>
      <c r="Y11" s="21">
        <v>8</v>
      </c>
    </row>
    <row r="12" spans="1:25" x14ac:dyDescent="0.25">
      <c r="A12" t="s">
        <v>82</v>
      </c>
      <c r="B12" t="s">
        <v>86</v>
      </c>
      <c r="C12" s="4">
        <v>11951</v>
      </c>
      <c r="D12" s="24" t="s">
        <v>19</v>
      </c>
      <c r="E12" s="41">
        <v>96.3</v>
      </c>
      <c r="F12" s="42">
        <v>24</v>
      </c>
      <c r="G12" s="30">
        <v>3</v>
      </c>
      <c r="H12" s="43">
        <v>18</v>
      </c>
      <c r="I12" s="43">
        <f>(I16+1)*I17</f>
        <v>24</v>
      </c>
      <c r="J12" s="122"/>
      <c r="K12" s="43">
        <v>15</v>
      </c>
      <c r="P12" s="25">
        <f t="shared" si="0"/>
        <v>84</v>
      </c>
      <c r="Q12" s="25"/>
      <c r="R12" s="51">
        <v>82</v>
      </c>
      <c r="S12" s="48" t="s">
        <v>86</v>
      </c>
      <c r="T12" s="109">
        <v>9</v>
      </c>
      <c r="U12" s="25"/>
      <c r="W12" s="21">
        <v>67</v>
      </c>
      <c r="X12" s="26" t="s">
        <v>131</v>
      </c>
      <c r="Y12" s="21">
        <v>9</v>
      </c>
    </row>
    <row r="13" spans="1:25" x14ac:dyDescent="0.25">
      <c r="B13" s="1" t="s">
        <v>131</v>
      </c>
      <c r="C13" s="4">
        <v>15144</v>
      </c>
      <c r="D13" s="24" t="s">
        <v>19</v>
      </c>
      <c r="E13" s="41">
        <v>96.3</v>
      </c>
      <c r="F13" s="42">
        <f>(F16+1)*F17</f>
        <v>24</v>
      </c>
      <c r="G13" s="42">
        <f>(G16+1)*G17</f>
        <v>4</v>
      </c>
      <c r="H13" s="42">
        <f>(H16+1)*H17</f>
        <v>18</v>
      </c>
      <c r="I13" s="30">
        <v>21</v>
      </c>
      <c r="J13" s="122"/>
      <c r="K13" s="43">
        <v>15</v>
      </c>
      <c r="P13" s="25">
        <f t="shared" si="0"/>
        <v>82</v>
      </c>
      <c r="Q13" s="25"/>
      <c r="R13" s="51">
        <v>84</v>
      </c>
      <c r="S13" s="108" t="s">
        <v>131</v>
      </c>
      <c r="T13" s="109">
        <v>10</v>
      </c>
      <c r="U13" s="25"/>
      <c r="W13" s="21">
        <v>69</v>
      </c>
      <c r="X13" s="126" t="s">
        <v>86</v>
      </c>
      <c r="Y13" s="21">
        <v>10</v>
      </c>
    </row>
    <row r="15" spans="1:25" x14ac:dyDescent="0.25">
      <c r="B15" s="4"/>
    </row>
    <row r="16" spans="1:25" s="48" customFormat="1" x14ac:dyDescent="0.25">
      <c r="C16" s="47"/>
      <c r="D16" s="46"/>
      <c r="E16" s="49" t="s">
        <v>87</v>
      </c>
      <c r="F16" s="48">
        <v>5</v>
      </c>
      <c r="G16" s="50">
        <v>3</v>
      </c>
      <c r="H16" s="50">
        <v>5</v>
      </c>
      <c r="I16" s="50">
        <v>5</v>
      </c>
      <c r="J16" s="50">
        <v>0</v>
      </c>
      <c r="K16" s="50">
        <v>2</v>
      </c>
      <c r="L16" s="50"/>
      <c r="M16" s="50"/>
      <c r="N16" s="50"/>
      <c r="O16" s="50"/>
      <c r="P16" s="51"/>
      <c r="R16" s="47"/>
      <c r="S16" s="47"/>
    </row>
    <row r="17" spans="2:19" s="48" customFormat="1" x14ac:dyDescent="0.25">
      <c r="C17" s="47"/>
      <c r="D17" s="46"/>
      <c r="E17" s="49" t="s">
        <v>88</v>
      </c>
      <c r="F17" s="48">
        <v>4</v>
      </c>
      <c r="G17" s="50">
        <v>1</v>
      </c>
      <c r="H17" s="50">
        <v>3</v>
      </c>
      <c r="I17" s="50">
        <v>4</v>
      </c>
      <c r="J17" s="50">
        <v>0</v>
      </c>
      <c r="K17" s="50">
        <v>5</v>
      </c>
      <c r="L17" s="50"/>
      <c r="M17" s="50"/>
      <c r="N17" s="50"/>
      <c r="O17" s="50"/>
      <c r="P17" s="51"/>
      <c r="R17" s="47"/>
      <c r="S17" s="47"/>
    </row>
    <row r="19" spans="2:19" x14ac:dyDescent="0.25">
      <c r="K19" s="123">
        <v>46235</v>
      </c>
      <c r="L19" s="124" t="s">
        <v>148</v>
      </c>
      <c r="M19" s="125"/>
      <c r="N19" s="126" t="s">
        <v>149</v>
      </c>
      <c r="O19" s="125"/>
      <c r="P19" s="27"/>
      <c r="Q19" s="126"/>
    </row>
    <row r="20" spans="2:19" x14ac:dyDescent="0.25">
      <c r="B20" s="3">
        <v>46193</v>
      </c>
    </row>
    <row r="21" spans="2:19" ht="15.75" x14ac:dyDescent="0.25">
      <c r="B21" s="74" t="s">
        <v>120</v>
      </c>
      <c r="C21" s="74"/>
      <c r="D21" s="100" t="s">
        <v>140</v>
      </c>
      <c r="F21" s="52" t="s">
        <v>89</v>
      </c>
    </row>
    <row r="22" spans="2:19" x14ac:dyDescent="0.25">
      <c r="B22" s="66">
        <v>4</v>
      </c>
      <c r="C22" s="64" t="s">
        <v>20</v>
      </c>
      <c r="D22" s="66">
        <v>11</v>
      </c>
      <c r="F22" s="53" t="s">
        <v>90</v>
      </c>
    </row>
    <row r="23" spans="2:19" x14ac:dyDescent="0.25">
      <c r="B23" s="66">
        <v>5</v>
      </c>
      <c r="C23" s="64" t="s">
        <v>23</v>
      </c>
      <c r="D23" s="66">
        <v>14</v>
      </c>
      <c r="F23" s="45" t="s">
        <v>141</v>
      </c>
    </row>
    <row r="24" spans="2:19" x14ac:dyDescent="0.25">
      <c r="B24" s="66">
        <v>3</v>
      </c>
      <c r="C24" s="64" t="s">
        <v>26</v>
      </c>
      <c r="D24" s="66">
        <v>9</v>
      </c>
      <c r="F24" s="42" t="s">
        <v>92</v>
      </c>
    </row>
    <row r="25" spans="2:19" x14ac:dyDescent="0.25">
      <c r="B25" s="66">
        <v>2</v>
      </c>
      <c r="C25" s="64" t="s">
        <v>54</v>
      </c>
      <c r="D25" s="66">
        <v>8</v>
      </c>
      <c r="F25" s="98" t="s">
        <v>125</v>
      </c>
    </row>
    <row r="26" spans="2:19" x14ac:dyDescent="0.25">
      <c r="B26" s="66">
        <v>1</v>
      </c>
      <c r="C26" s="64" t="s">
        <v>18</v>
      </c>
      <c r="D26" s="66">
        <v>6</v>
      </c>
      <c r="K26" t="s">
        <v>149</v>
      </c>
    </row>
    <row r="27" spans="2:19" x14ac:dyDescent="0.25">
      <c r="B27" s="66">
        <v>6</v>
      </c>
      <c r="C27" s="64" t="s">
        <v>131</v>
      </c>
      <c r="D27" s="66">
        <v>21</v>
      </c>
      <c r="F27" t="s">
        <v>126</v>
      </c>
    </row>
    <row r="28" spans="2:19" x14ac:dyDescent="0.25">
      <c r="F28" s="1" t="s">
        <v>137</v>
      </c>
      <c r="G28" s="24" t="s">
        <v>138</v>
      </c>
    </row>
    <row r="30" spans="2:19" ht="15.75" x14ac:dyDescent="0.25">
      <c r="B30" s="55"/>
      <c r="C30" s="55"/>
      <c r="D30" s="55"/>
    </row>
    <row r="31" spans="2:19" ht="15.75" x14ac:dyDescent="0.25">
      <c r="B31" s="102"/>
      <c r="C31" s="102"/>
      <c r="D31" s="102"/>
    </row>
    <row r="32" spans="2:19" ht="15.75" x14ac:dyDescent="0.25">
      <c r="B32" s="102"/>
      <c r="C32" s="102"/>
      <c r="D32" s="102"/>
    </row>
    <row r="34" spans="1:23" ht="15.75" x14ac:dyDescent="0.25">
      <c r="B34" t="s">
        <v>98</v>
      </c>
      <c r="D34" s="24" t="s">
        <v>25</v>
      </c>
      <c r="E34" s="57">
        <v>96</v>
      </c>
      <c r="F34" s="52" t="s">
        <v>89</v>
      </c>
    </row>
    <row r="35" spans="1:23" x14ac:dyDescent="0.25">
      <c r="B35" t="s">
        <v>99</v>
      </c>
      <c r="D35" s="24" t="s">
        <v>100</v>
      </c>
      <c r="E35" s="57">
        <v>94</v>
      </c>
    </row>
    <row r="36" spans="1:23" ht="15.75" x14ac:dyDescent="0.25">
      <c r="A36" s="55"/>
      <c r="B36" t="s">
        <v>101</v>
      </c>
      <c r="D36" s="24" t="s">
        <v>102</v>
      </c>
      <c r="E36" s="57">
        <v>105</v>
      </c>
      <c r="F36" s="53" t="s">
        <v>90</v>
      </c>
    </row>
    <row r="37" spans="1:23" x14ac:dyDescent="0.25">
      <c r="B37" t="s">
        <v>103</v>
      </c>
      <c r="D37" s="24" t="s">
        <v>104</v>
      </c>
      <c r="E37" s="57">
        <v>101</v>
      </c>
      <c r="F37" s="45" t="s">
        <v>91</v>
      </c>
      <c r="V37" s="24"/>
      <c r="W37" s="25"/>
    </row>
    <row r="38" spans="1:23" x14ac:dyDescent="0.25">
      <c r="A38" t="s">
        <v>82</v>
      </c>
      <c r="B38" t="s">
        <v>105</v>
      </c>
      <c r="D38" s="24" t="s">
        <v>106</v>
      </c>
      <c r="E38" s="57">
        <v>105.7</v>
      </c>
      <c r="F38" s="42" t="s">
        <v>127</v>
      </c>
      <c r="W38" s="25"/>
    </row>
    <row r="39" spans="1:23" x14ac:dyDescent="0.25">
      <c r="A39" t="s">
        <v>83</v>
      </c>
      <c r="B39" t="s">
        <v>107</v>
      </c>
      <c r="D39" s="24" t="s">
        <v>108</v>
      </c>
      <c r="E39" s="57">
        <v>93.6</v>
      </c>
      <c r="W39" s="25"/>
    </row>
    <row r="40" spans="1:23" x14ac:dyDescent="0.25">
      <c r="A40" t="s">
        <v>82</v>
      </c>
      <c r="B40" t="s">
        <v>109</v>
      </c>
      <c r="D40" s="24" t="s">
        <v>110</v>
      </c>
      <c r="E40" s="57">
        <v>100</v>
      </c>
      <c r="F40" t="s">
        <v>93</v>
      </c>
      <c r="W40" s="25"/>
    </row>
    <row r="41" spans="1:23" x14ac:dyDescent="0.25">
      <c r="A41" t="s">
        <v>83</v>
      </c>
      <c r="B41" t="s">
        <v>111</v>
      </c>
      <c r="D41" s="24" t="s">
        <v>112</v>
      </c>
      <c r="E41" s="57">
        <v>99.6</v>
      </c>
      <c r="F41" t="s">
        <v>94</v>
      </c>
      <c r="V41" s="88"/>
      <c r="W41" s="25"/>
    </row>
    <row r="42" spans="1:23" x14ac:dyDescent="0.25">
      <c r="A42" t="s">
        <v>82</v>
      </c>
      <c r="B42" t="s">
        <v>113</v>
      </c>
      <c r="C42" s="4">
        <v>1662</v>
      </c>
      <c r="D42" s="24" t="s">
        <v>114</v>
      </c>
      <c r="E42" s="57">
        <v>98</v>
      </c>
      <c r="W42" s="25"/>
    </row>
    <row r="43" spans="1:23" x14ac:dyDescent="0.25">
      <c r="A43" t="s">
        <v>82</v>
      </c>
      <c r="F43" t="s">
        <v>95</v>
      </c>
      <c r="G43" s="24" t="s">
        <v>96</v>
      </c>
      <c r="V43" s="88"/>
      <c r="W43" s="25"/>
    </row>
    <row r="44" spans="1:23" x14ac:dyDescent="0.25">
      <c r="A44" t="s">
        <v>82</v>
      </c>
      <c r="W44" s="25"/>
    </row>
    <row r="45" spans="1:23" x14ac:dyDescent="0.25">
      <c r="A45" t="s">
        <v>83</v>
      </c>
      <c r="B45" s="26"/>
      <c r="C45" s="60" t="s">
        <v>32</v>
      </c>
      <c r="D45" s="61" t="s">
        <v>117</v>
      </c>
      <c r="W45" s="25"/>
    </row>
    <row r="46" spans="1:23" x14ac:dyDescent="0.25">
      <c r="A46" t="s">
        <v>83</v>
      </c>
      <c r="F46" t="s">
        <v>62</v>
      </c>
    </row>
    <row r="47" spans="1:23" ht="13.9" customHeight="1" x14ac:dyDescent="0.25"/>
    <row r="49" spans="1:1" x14ac:dyDescent="0.25">
      <c r="A49" s="59" t="s">
        <v>116</v>
      </c>
    </row>
  </sheetData>
  <sortState xmlns:xlrd2="http://schemas.microsoft.com/office/spreadsheetml/2017/richdata2" ref="W4:X13">
    <sortCondition ref="W4:W13"/>
    <sortCondition ref="X4:X13"/>
  </sortState>
  <mergeCells count="3">
    <mergeCell ref="A1:E1"/>
    <mergeCell ref="R3:T3"/>
    <mergeCell ref="W3:Y3"/>
  </mergeCells>
  <printOptions gridLines="1"/>
  <pageMargins left="0.25" right="0.25" top="0.75" bottom="0.75" header="0.3" footer="0.3"/>
  <pageSetup scale="89" orientation="landscape" horizontalDpi="4294967292" verticalDpi="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D37F78-09B8-45E7-BA46-63460BC4C7A1}">
  <sheetPr>
    <tabColor rgb="FFFFFF00"/>
    <pageSetUpPr fitToPage="1"/>
  </sheetPr>
  <dimension ref="A1:S61"/>
  <sheetViews>
    <sheetView workbookViewId="0">
      <selection activeCell="L66" sqref="L66"/>
    </sheetView>
  </sheetViews>
  <sheetFormatPr defaultRowHeight="15" x14ac:dyDescent="0.25"/>
  <cols>
    <col min="1" max="1" width="11.7109375" bestFit="1" customWidth="1"/>
    <col min="2" max="2" width="13.140625" customWidth="1"/>
    <col min="3" max="3" width="10.85546875" customWidth="1"/>
    <col min="4" max="4" width="12.42578125" bestFit="1" customWidth="1"/>
    <col min="5" max="5" width="10.7109375" customWidth="1"/>
    <col min="6" max="6" width="9.85546875" hidden="1" customWidth="1"/>
    <col min="7" max="8" width="9.7109375" customWidth="1"/>
    <col min="9" max="9" width="9.42578125" bestFit="1" customWidth="1"/>
    <col min="10" max="10" width="10" bestFit="1" customWidth="1"/>
    <col min="11" max="11" width="13.5703125" customWidth="1"/>
    <col min="12" max="12" width="7.28515625" bestFit="1" customWidth="1"/>
    <col min="13" max="13" width="11.7109375" style="116" customWidth="1"/>
    <col min="14" max="14" width="9.7109375" style="5" customWidth="1"/>
    <col min="15" max="15" width="9.140625" style="5" customWidth="1"/>
    <col min="16" max="17" width="9.7109375" style="117" customWidth="1"/>
  </cols>
  <sheetData>
    <row r="1" spans="1:19" x14ac:dyDescent="0.25">
      <c r="A1" s="1" t="s">
        <v>0</v>
      </c>
      <c r="B1" s="2"/>
      <c r="C1" s="25" t="s">
        <v>1</v>
      </c>
      <c r="D1" s="3"/>
      <c r="L1" s="4"/>
      <c r="M1" s="110"/>
      <c r="O1" s="111"/>
      <c r="P1" s="112"/>
      <c r="Q1" s="112"/>
    </row>
    <row r="2" spans="1:19" ht="47.25" x14ac:dyDescent="0.25">
      <c r="A2" s="11" t="s">
        <v>2</v>
      </c>
      <c r="B2" s="62" t="s">
        <v>3</v>
      </c>
      <c r="C2" s="8" t="s">
        <v>4</v>
      </c>
      <c r="D2" s="62" t="s">
        <v>5</v>
      </c>
      <c r="E2" s="8" t="s">
        <v>6</v>
      </c>
      <c r="F2" s="9" t="s">
        <v>7</v>
      </c>
      <c r="G2" s="113" t="s">
        <v>8</v>
      </c>
      <c r="H2" s="113" t="s">
        <v>9</v>
      </c>
      <c r="I2" s="10" t="s">
        <v>10</v>
      </c>
      <c r="J2" s="10" t="s">
        <v>11</v>
      </c>
      <c r="K2" s="10" t="s">
        <v>12</v>
      </c>
      <c r="L2" s="11" t="s">
        <v>42</v>
      </c>
      <c r="M2" s="114" t="s">
        <v>45</v>
      </c>
      <c r="N2" s="12" t="s">
        <v>14</v>
      </c>
      <c r="O2" s="12" t="s">
        <v>15</v>
      </c>
      <c r="P2" s="115" t="s">
        <v>16</v>
      </c>
      <c r="Q2" s="115" t="s">
        <v>142</v>
      </c>
    </row>
    <row r="3" spans="1:19" x14ac:dyDescent="0.25">
      <c r="G3" s="48"/>
      <c r="H3" s="48"/>
      <c r="P3" s="117">
        <v>8</v>
      </c>
      <c r="Q3" s="117" t="s">
        <v>143</v>
      </c>
    </row>
    <row r="4" spans="1:19" x14ac:dyDescent="0.25">
      <c r="A4" s="4">
        <v>13</v>
      </c>
      <c r="B4" t="s">
        <v>20</v>
      </c>
      <c r="C4" s="4">
        <v>4312</v>
      </c>
      <c r="D4" t="s">
        <v>21</v>
      </c>
      <c r="E4" s="4">
        <v>89.6</v>
      </c>
      <c r="G4" s="47">
        <v>27</v>
      </c>
      <c r="H4" s="47">
        <v>9</v>
      </c>
      <c r="I4" s="14">
        <f t="shared" ref="I4:I5" si="0">F4+G4+H4/60</f>
        <v>27.15</v>
      </c>
      <c r="J4" s="14">
        <f t="shared" ref="J4:J13" si="1">I4/E4*100</f>
        <v>30.301339285714285</v>
      </c>
      <c r="K4" s="17" t="str">
        <f t="shared" ref="K4:K13" si="2">TEXT((J4/24)/60,"mm:ss")</f>
        <v>30:18</v>
      </c>
      <c r="L4" s="4">
        <v>1</v>
      </c>
      <c r="M4" s="110"/>
      <c r="O4" s="118"/>
      <c r="P4" s="112"/>
      <c r="Q4" s="112"/>
      <c r="R4" s="19"/>
      <c r="S4" s="19"/>
    </row>
    <row r="5" spans="1:19" hidden="1" x14ac:dyDescent="0.25">
      <c r="A5" s="4">
        <v>13</v>
      </c>
      <c r="B5" t="s">
        <v>18</v>
      </c>
      <c r="C5" s="4">
        <v>1351</v>
      </c>
      <c r="D5" t="s">
        <v>19</v>
      </c>
      <c r="E5" s="4">
        <v>96.3</v>
      </c>
      <c r="G5" s="47"/>
      <c r="H5" s="47"/>
      <c r="I5" s="14">
        <f t="shared" si="0"/>
        <v>0</v>
      </c>
      <c r="J5" s="14">
        <f t="shared" si="1"/>
        <v>0</v>
      </c>
      <c r="K5" s="17" t="str">
        <f t="shared" si="2"/>
        <v>00:00</v>
      </c>
      <c r="L5" s="4"/>
      <c r="M5" s="110"/>
      <c r="O5" s="111"/>
      <c r="P5" s="112"/>
      <c r="Q5" s="112"/>
    </row>
    <row r="6" spans="1:19" hidden="1" x14ac:dyDescent="0.25">
      <c r="A6" s="4">
        <v>13</v>
      </c>
      <c r="B6" t="s">
        <v>33</v>
      </c>
      <c r="C6" s="4" t="s">
        <v>34</v>
      </c>
      <c r="G6" s="48"/>
      <c r="H6" s="48"/>
      <c r="I6" s="14"/>
      <c r="J6" s="14"/>
      <c r="K6" s="17"/>
    </row>
    <row r="7" spans="1:19" hidden="1" x14ac:dyDescent="0.25">
      <c r="A7" s="4">
        <v>13</v>
      </c>
      <c r="B7" t="s">
        <v>23</v>
      </c>
      <c r="C7" s="4">
        <v>523</v>
      </c>
      <c r="D7" t="s">
        <v>19</v>
      </c>
      <c r="E7" s="4">
        <v>96.3</v>
      </c>
      <c r="G7" s="47"/>
      <c r="H7" s="47"/>
      <c r="I7" s="14">
        <f t="shared" ref="I7:I13" si="3">F7+G7+H7/60</f>
        <v>0</v>
      </c>
      <c r="J7" s="14">
        <f t="shared" si="1"/>
        <v>0</v>
      </c>
      <c r="K7" s="17" t="str">
        <f t="shared" si="2"/>
        <v>00:00</v>
      </c>
      <c r="L7" s="4"/>
      <c r="M7" s="110"/>
      <c r="O7" s="111"/>
      <c r="P7" s="112"/>
      <c r="Q7" s="112"/>
    </row>
    <row r="8" spans="1:19" hidden="1" x14ac:dyDescent="0.25">
      <c r="A8" s="4">
        <v>13</v>
      </c>
      <c r="B8" t="s">
        <v>26</v>
      </c>
      <c r="C8" s="4">
        <v>100</v>
      </c>
      <c r="D8" t="s">
        <v>27</v>
      </c>
      <c r="E8" s="4">
        <v>90.2</v>
      </c>
      <c r="G8" s="47"/>
      <c r="H8" s="47"/>
      <c r="I8" s="14">
        <f t="shared" si="3"/>
        <v>0</v>
      </c>
      <c r="J8" s="14">
        <f t="shared" si="1"/>
        <v>0</v>
      </c>
      <c r="K8" s="17" t="str">
        <f t="shared" si="2"/>
        <v>00:00</v>
      </c>
      <c r="L8" s="4"/>
      <c r="M8" s="110"/>
      <c r="O8" s="111"/>
      <c r="P8" s="112"/>
      <c r="Q8" s="112"/>
    </row>
    <row r="9" spans="1:19" hidden="1" x14ac:dyDescent="0.25">
      <c r="A9" s="4">
        <v>13</v>
      </c>
      <c r="B9" t="s">
        <v>118</v>
      </c>
      <c r="C9" s="4" t="s">
        <v>34</v>
      </c>
      <c r="E9" s="4"/>
      <c r="G9" s="47"/>
      <c r="H9" s="47"/>
      <c r="I9" s="14"/>
      <c r="J9" s="14"/>
      <c r="K9" s="17"/>
      <c r="L9" s="4"/>
      <c r="M9" s="110"/>
      <c r="O9" s="111"/>
      <c r="P9" s="112"/>
      <c r="Q9" s="112"/>
    </row>
    <row r="10" spans="1:19" hidden="1" x14ac:dyDescent="0.25">
      <c r="A10" s="4">
        <v>13</v>
      </c>
      <c r="B10" s="1" t="s">
        <v>131</v>
      </c>
      <c r="C10" s="4">
        <v>15144</v>
      </c>
      <c r="D10" s="24" t="s">
        <v>19</v>
      </c>
      <c r="E10" s="41">
        <v>96.3</v>
      </c>
      <c r="G10" s="47"/>
      <c r="H10" s="47"/>
      <c r="I10" s="14"/>
      <c r="J10" s="14"/>
      <c r="K10" s="17"/>
      <c r="L10" s="4"/>
      <c r="M10" s="110"/>
      <c r="O10" s="111"/>
      <c r="P10" s="112"/>
      <c r="Q10" s="112"/>
    </row>
    <row r="11" spans="1:19" x14ac:dyDescent="0.25">
      <c r="A11" s="4">
        <v>13</v>
      </c>
      <c r="B11" s="1" t="s">
        <v>119</v>
      </c>
      <c r="C11" s="4" t="s">
        <v>31</v>
      </c>
      <c r="D11" t="s">
        <v>32</v>
      </c>
      <c r="E11" s="4">
        <v>111.3</v>
      </c>
      <c r="G11" s="47">
        <v>41</v>
      </c>
      <c r="H11" s="47">
        <v>24</v>
      </c>
      <c r="I11" s="14">
        <f t="shared" si="3"/>
        <v>41.4</v>
      </c>
      <c r="J11" s="14">
        <f t="shared" si="1"/>
        <v>37.19676549865229</v>
      </c>
      <c r="K11" s="17" t="str">
        <f t="shared" si="2"/>
        <v>37:12</v>
      </c>
      <c r="L11" s="4">
        <v>2</v>
      </c>
      <c r="M11" s="110"/>
      <c r="O11" s="111"/>
      <c r="P11" s="112"/>
      <c r="Q11" s="112"/>
    </row>
    <row r="12" spans="1:19" hidden="1" x14ac:dyDescent="0.25">
      <c r="A12" s="4">
        <v>13</v>
      </c>
      <c r="B12" t="s">
        <v>54</v>
      </c>
      <c r="C12" s="4">
        <v>1292</v>
      </c>
      <c r="D12" t="s">
        <v>22</v>
      </c>
      <c r="E12" s="4">
        <v>87.8</v>
      </c>
      <c r="G12" s="47"/>
      <c r="H12" s="47"/>
      <c r="I12" s="14">
        <f t="shared" si="3"/>
        <v>0</v>
      </c>
      <c r="J12" s="14">
        <f t="shared" si="1"/>
        <v>0</v>
      </c>
      <c r="K12" s="17" t="str">
        <f t="shared" si="2"/>
        <v>00:00</v>
      </c>
      <c r="L12" s="4"/>
      <c r="M12" s="110"/>
      <c r="O12" s="111"/>
      <c r="P12" s="112"/>
      <c r="Q12" s="112"/>
    </row>
    <row r="13" spans="1:19" hidden="1" x14ac:dyDescent="0.25">
      <c r="A13" s="4">
        <v>13</v>
      </c>
      <c r="B13" t="s">
        <v>55</v>
      </c>
      <c r="C13" s="4">
        <v>11951</v>
      </c>
      <c r="D13" t="s">
        <v>19</v>
      </c>
      <c r="E13" s="4">
        <v>96.3</v>
      </c>
      <c r="F13" s="4"/>
      <c r="G13" s="47"/>
      <c r="H13" s="47"/>
      <c r="I13" s="14">
        <f t="shared" si="3"/>
        <v>0</v>
      </c>
      <c r="J13" s="14">
        <f t="shared" si="1"/>
        <v>0</v>
      </c>
      <c r="K13" s="17" t="str">
        <f t="shared" si="2"/>
        <v>00:00</v>
      </c>
      <c r="L13" s="4"/>
      <c r="M13" s="110"/>
      <c r="O13" s="111"/>
      <c r="P13" s="112"/>
      <c r="Q13" s="112"/>
      <c r="R13" s="23"/>
    </row>
    <row r="15" spans="1:19" x14ac:dyDescent="0.25">
      <c r="A15" s="4">
        <v>14</v>
      </c>
      <c r="B15" t="s">
        <v>20</v>
      </c>
      <c r="C15" s="4">
        <v>4312</v>
      </c>
      <c r="D15" t="s">
        <v>21</v>
      </c>
      <c r="E15" s="4">
        <v>89.6</v>
      </c>
      <c r="G15" s="47">
        <v>15</v>
      </c>
      <c r="H15" s="47">
        <v>33</v>
      </c>
      <c r="I15" s="14">
        <f t="shared" ref="I15:I16" si="4">F15+G15+H15/60</f>
        <v>15.55</v>
      </c>
      <c r="J15" s="14">
        <f t="shared" ref="J15:J16" si="5">I15/E15*100</f>
        <v>17.354910714285715</v>
      </c>
      <c r="K15" s="17" t="str">
        <f t="shared" ref="K15:K16" si="6">TEXT((J15/24)/60,"mm:ss")</f>
        <v>17:21</v>
      </c>
      <c r="L15" s="4">
        <v>2</v>
      </c>
      <c r="M15" s="110"/>
      <c r="O15" s="118"/>
      <c r="P15" s="112" t="s">
        <v>144</v>
      </c>
      <c r="Q15" s="112" t="s">
        <v>143</v>
      </c>
      <c r="R15" s="19"/>
      <c r="S15" s="19"/>
    </row>
    <row r="16" spans="1:19" hidden="1" x14ac:dyDescent="0.25">
      <c r="A16" s="4"/>
      <c r="B16" t="s">
        <v>18</v>
      </c>
      <c r="C16" s="4">
        <v>1351</v>
      </c>
      <c r="D16" t="s">
        <v>19</v>
      </c>
      <c r="E16" s="4">
        <v>96.3</v>
      </c>
      <c r="G16" s="47"/>
      <c r="H16" s="47"/>
      <c r="I16" s="14">
        <f t="shared" si="4"/>
        <v>0</v>
      </c>
      <c r="J16" s="14">
        <f t="shared" si="5"/>
        <v>0</v>
      </c>
      <c r="K16" s="17" t="str">
        <f t="shared" si="6"/>
        <v>00:00</v>
      </c>
      <c r="L16" s="4"/>
      <c r="M16" s="110"/>
      <c r="O16" s="111"/>
      <c r="P16" s="112"/>
      <c r="Q16" s="112"/>
    </row>
    <row r="17" spans="1:19" hidden="1" x14ac:dyDescent="0.25">
      <c r="A17" s="4"/>
      <c r="B17" t="s">
        <v>33</v>
      </c>
      <c r="C17" s="4" t="s">
        <v>34</v>
      </c>
      <c r="G17" s="48"/>
      <c r="H17" s="48"/>
      <c r="I17" s="14"/>
      <c r="J17" s="14"/>
      <c r="K17" s="17"/>
    </row>
    <row r="18" spans="1:19" hidden="1" x14ac:dyDescent="0.25">
      <c r="A18" s="4"/>
      <c r="B18" t="s">
        <v>23</v>
      </c>
      <c r="C18" s="4">
        <v>523</v>
      </c>
      <c r="D18" t="s">
        <v>19</v>
      </c>
      <c r="E18" s="4">
        <v>96.3</v>
      </c>
      <c r="G18" s="47"/>
      <c r="H18" s="47"/>
      <c r="I18" s="14">
        <f t="shared" ref="I18:I19" si="7">F18+G18+H18/60</f>
        <v>0</v>
      </c>
      <c r="J18" s="14">
        <f t="shared" ref="J18:J19" si="8">I18/E18*100</f>
        <v>0</v>
      </c>
      <c r="K18" s="17" t="str">
        <f t="shared" ref="K18:K19" si="9">TEXT((J18/24)/60,"mm:ss")</f>
        <v>00:00</v>
      </c>
      <c r="L18" s="4"/>
      <c r="M18" s="110"/>
      <c r="O18" s="111"/>
      <c r="P18" s="112"/>
      <c r="Q18" s="112"/>
    </row>
    <row r="19" spans="1:19" hidden="1" x14ac:dyDescent="0.25">
      <c r="A19" s="4"/>
      <c r="B19" t="s">
        <v>26</v>
      </c>
      <c r="C19" s="4">
        <v>100</v>
      </c>
      <c r="D19" t="s">
        <v>27</v>
      </c>
      <c r="E19" s="4">
        <v>90.2</v>
      </c>
      <c r="G19" s="47"/>
      <c r="H19" s="47"/>
      <c r="I19" s="14">
        <f t="shared" si="7"/>
        <v>0</v>
      </c>
      <c r="J19" s="14">
        <f t="shared" si="8"/>
        <v>0</v>
      </c>
      <c r="K19" s="17" t="str">
        <f t="shared" si="9"/>
        <v>00:00</v>
      </c>
      <c r="L19" s="4"/>
      <c r="M19" s="110"/>
      <c r="O19" s="111"/>
      <c r="P19" s="112"/>
      <c r="Q19" s="112"/>
    </row>
    <row r="20" spans="1:19" hidden="1" x14ac:dyDescent="0.25">
      <c r="A20" s="4"/>
      <c r="B20" t="s">
        <v>118</v>
      </c>
      <c r="C20" s="4" t="s">
        <v>34</v>
      </c>
      <c r="E20" s="4"/>
      <c r="G20" s="47"/>
      <c r="H20" s="47"/>
      <c r="I20" s="14"/>
      <c r="J20" s="14"/>
      <c r="K20" s="17"/>
      <c r="L20" s="4"/>
      <c r="M20" s="110"/>
      <c r="O20" s="111"/>
      <c r="P20" s="112"/>
      <c r="Q20" s="112"/>
    </row>
    <row r="21" spans="1:19" hidden="1" x14ac:dyDescent="0.25">
      <c r="A21" s="4"/>
      <c r="B21" s="1" t="s">
        <v>131</v>
      </c>
      <c r="C21" s="4">
        <v>15144</v>
      </c>
      <c r="D21" s="24" t="s">
        <v>19</v>
      </c>
      <c r="E21" s="41">
        <v>96.3</v>
      </c>
      <c r="G21" s="47"/>
      <c r="H21" s="47"/>
      <c r="I21" s="14"/>
      <c r="J21" s="14"/>
      <c r="K21" s="17"/>
      <c r="L21" s="4"/>
      <c r="M21" s="110"/>
      <c r="O21" s="111"/>
      <c r="P21" s="112"/>
      <c r="Q21" s="112"/>
    </row>
    <row r="22" spans="1:19" x14ac:dyDescent="0.25">
      <c r="A22" s="4"/>
      <c r="B22" s="1" t="s">
        <v>119</v>
      </c>
      <c r="C22" s="4" t="s">
        <v>31</v>
      </c>
      <c r="D22" t="s">
        <v>32</v>
      </c>
      <c r="E22" s="4">
        <v>111.3</v>
      </c>
      <c r="G22" s="47">
        <v>18</v>
      </c>
      <c r="H22" s="47">
        <v>47</v>
      </c>
      <c r="I22" s="14">
        <f t="shared" ref="I22" si="10">F22+G22+H22/60</f>
        <v>18.783333333333335</v>
      </c>
      <c r="J22" s="14">
        <f t="shared" ref="J22" si="11">I22/E22*100</f>
        <v>16.876310272536692</v>
      </c>
      <c r="K22" s="17" t="str">
        <f t="shared" ref="K22" si="12">TEXT((J22/24)/60,"mm:ss")</f>
        <v>16:53</v>
      </c>
      <c r="L22" s="4">
        <v>1</v>
      </c>
      <c r="M22" s="110"/>
      <c r="O22" s="111"/>
      <c r="P22" s="112"/>
      <c r="Q22" s="112"/>
    </row>
    <row r="23" spans="1:19" x14ac:dyDescent="0.25">
      <c r="A23" s="4"/>
    </row>
    <row r="24" spans="1:19" x14ac:dyDescent="0.25">
      <c r="A24" s="4">
        <v>15</v>
      </c>
      <c r="B24" t="s">
        <v>20</v>
      </c>
      <c r="C24" s="4">
        <v>4312</v>
      </c>
      <c r="D24" t="s">
        <v>21</v>
      </c>
      <c r="E24" s="4">
        <v>89.6</v>
      </c>
      <c r="G24" s="47">
        <v>17</v>
      </c>
      <c r="H24" s="47">
        <v>52</v>
      </c>
      <c r="I24" s="14">
        <f t="shared" ref="I24:I25" si="13">F24+G24+H24/60</f>
        <v>17.866666666666667</v>
      </c>
      <c r="J24" s="14">
        <f t="shared" ref="J24:J25" si="14">I24/E24*100</f>
        <v>19.940476190476193</v>
      </c>
      <c r="K24" s="17" t="str">
        <f t="shared" ref="K24:K25" si="15">TEXT((J24/24)/60,"mm:ss")</f>
        <v>19:56</v>
      </c>
      <c r="L24" s="4">
        <v>1</v>
      </c>
      <c r="M24" s="110"/>
      <c r="O24" s="118"/>
      <c r="P24" s="117">
        <v>12</v>
      </c>
      <c r="Q24" s="112" t="s">
        <v>143</v>
      </c>
      <c r="R24" s="19"/>
      <c r="S24" s="19"/>
    </row>
    <row r="25" spans="1:19" hidden="1" x14ac:dyDescent="0.25">
      <c r="A25" s="4"/>
      <c r="B25" t="s">
        <v>18</v>
      </c>
      <c r="C25" s="4">
        <v>1351</v>
      </c>
      <c r="D25" t="s">
        <v>19</v>
      </c>
      <c r="E25" s="4">
        <v>96.3</v>
      </c>
      <c r="G25" s="47"/>
      <c r="H25" s="47"/>
      <c r="I25" s="14">
        <f t="shared" si="13"/>
        <v>0</v>
      </c>
      <c r="J25" s="14">
        <f t="shared" si="14"/>
        <v>0</v>
      </c>
      <c r="K25" s="17" t="str">
        <f t="shared" si="15"/>
        <v>00:00</v>
      </c>
      <c r="L25" s="4"/>
      <c r="M25" s="110"/>
      <c r="O25" s="111"/>
      <c r="P25" s="112"/>
      <c r="Q25" s="112"/>
    </row>
    <row r="26" spans="1:19" hidden="1" x14ac:dyDescent="0.25">
      <c r="A26" s="4"/>
      <c r="B26" t="s">
        <v>33</v>
      </c>
      <c r="C26" s="4" t="s">
        <v>34</v>
      </c>
      <c r="G26" s="48"/>
      <c r="H26" s="48"/>
      <c r="I26" s="14"/>
      <c r="J26" s="14"/>
      <c r="K26" s="17"/>
    </row>
    <row r="27" spans="1:19" hidden="1" x14ac:dyDescent="0.25">
      <c r="A27" s="4"/>
      <c r="B27" t="s">
        <v>23</v>
      </c>
      <c r="C27" s="4">
        <v>523</v>
      </c>
      <c r="D27" t="s">
        <v>19</v>
      </c>
      <c r="E27" s="4">
        <v>96.3</v>
      </c>
      <c r="G27" s="47"/>
      <c r="H27" s="47"/>
      <c r="I27" s="14">
        <f t="shared" ref="I27:I28" si="16">F27+G27+H27/60</f>
        <v>0</v>
      </c>
      <c r="J27" s="14">
        <f t="shared" ref="J27:J28" si="17">I27/E27*100</f>
        <v>0</v>
      </c>
      <c r="K27" s="17" t="str">
        <f t="shared" ref="K27:K28" si="18">TEXT((J27/24)/60,"mm:ss")</f>
        <v>00:00</v>
      </c>
      <c r="L27" s="4"/>
      <c r="M27" s="110"/>
      <c r="O27" s="111"/>
      <c r="P27" s="112"/>
      <c r="Q27" s="112"/>
    </row>
    <row r="28" spans="1:19" hidden="1" x14ac:dyDescent="0.25">
      <c r="A28" s="4"/>
      <c r="B28" t="s">
        <v>26</v>
      </c>
      <c r="C28" s="4">
        <v>100</v>
      </c>
      <c r="D28" t="s">
        <v>27</v>
      </c>
      <c r="E28" s="4">
        <v>90.2</v>
      </c>
      <c r="G28" s="47"/>
      <c r="H28" s="47"/>
      <c r="I28" s="14">
        <f t="shared" si="16"/>
        <v>0</v>
      </c>
      <c r="J28" s="14">
        <f t="shared" si="17"/>
        <v>0</v>
      </c>
      <c r="K28" s="17" t="str">
        <f t="shared" si="18"/>
        <v>00:00</v>
      </c>
      <c r="L28" s="4"/>
      <c r="M28" s="110"/>
      <c r="O28" s="111"/>
      <c r="P28" s="112"/>
      <c r="Q28" s="112"/>
    </row>
    <row r="29" spans="1:19" hidden="1" x14ac:dyDescent="0.25">
      <c r="A29" s="4"/>
      <c r="B29" t="s">
        <v>118</v>
      </c>
      <c r="C29" s="4" t="s">
        <v>34</v>
      </c>
      <c r="E29" s="4"/>
      <c r="G29" s="47"/>
      <c r="H29" s="47"/>
      <c r="I29" s="14"/>
      <c r="J29" s="14"/>
      <c r="K29" s="17"/>
      <c r="L29" s="4"/>
      <c r="M29" s="110"/>
      <c r="O29" s="111"/>
      <c r="P29" s="112"/>
      <c r="Q29" s="112"/>
    </row>
    <row r="30" spans="1:19" hidden="1" x14ac:dyDescent="0.25">
      <c r="A30" s="4"/>
      <c r="B30" s="1" t="s">
        <v>131</v>
      </c>
      <c r="C30" s="4">
        <v>15144</v>
      </c>
      <c r="D30" s="24" t="s">
        <v>19</v>
      </c>
      <c r="E30" s="41">
        <v>96.3</v>
      </c>
      <c r="G30" s="47"/>
      <c r="H30" s="47"/>
      <c r="I30" s="14"/>
      <c r="J30" s="14"/>
      <c r="K30" s="17"/>
      <c r="L30" s="4"/>
      <c r="M30" s="110"/>
      <c r="O30" s="111"/>
      <c r="P30" s="112"/>
      <c r="Q30" s="112"/>
    </row>
    <row r="31" spans="1:19" x14ac:dyDescent="0.25">
      <c r="A31" s="4"/>
      <c r="B31" s="1" t="s">
        <v>119</v>
      </c>
      <c r="C31" s="4" t="s">
        <v>31</v>
      </c>
      <c r="D31" t="s">
        <v>32</v>
      </c>
      <c r="E31" s="4">
        <v>111.3</v>
      </c>
      <c r="G31" s="47">
        <v>28</v>
      </c>
      <c r="H31" s="47">
        <v>40</v>
      </c>
      <c r="I31" s="14">
        <f t="shared" ref="I31" si="19">F31+G31+H31/60</f>
        <v>28.666666666666668</v>
      </c>
      <c r="J31" s="14">
        <f t="shared" ref="J31" si="20">I31/E31*100</f>
        <v>25.756214435459718</v>
      </c>
      <c r="K31" s="17" t="str">
        <f t="shared" ref="K31" si="21">TEXT((J31/24)/60,"mm:ss")</f>
        <v>25:45</v>
      </c>
      <c r="L31" s="4">
        <v>2</v>
      </c>
      <c r="M31" s="110"/>
      <c r="O31" s="111"/>
      <c r="P31" s="112"/>
      <c r="Q31" s="112"/>
    </row>
    <row r="33" spans="1:19" x14ac:dyDescent="0.25">
      <c r="A33" s="4">
        <v>16</v>
      </c>
      <c r="B33" t="s">
        <v>20</v>
      </c>
      <c r="C33" s="4">
        <v>4312</v>
      </c>
      <c r="D33" t="s">
        <v>21</v>
      </c>
      <c r="E33" s="4">
        <v>89.6</v>
      </c>
      <c r="G33" s="47">
        <v>14</v>
      </c>
      <c r="H33" s="47">
        <v>25</v>
      </c>
      <c r="I33" s="14">
        <f t="shared" ref="I33:I34" si="22">F33+G33+H33/60</f>
        <v>14.416666666666666</v>
      </c>
      <c r="J33" s="14">
        <f t="shared" ref="J33:J34" si="23">I33/E33*100</f>
        <v>16.090029761904763</v>
      </c>
      <c r="K33" s="17" t="str">
        <f t="shared" ref="K33:K34" si="24">TEXT((J33/24)/60,"mm:ss")</f>
        <v>16:05</v>
      </c>
      <c r="L33" s="4">
        <v>1</v>
      </c>
      <c r="M33" s="110" t="s">
        <v>145</v>
      </c>
      <c r="O33" s="118"/>
      <c r="P33" s="117">
        <v>12</v>
      </c>
      <c r="Q33" s="112" t="s">
        <v>143</v>
      </c>
      <c r="R33" s="19"/>
      <c r="S33" s="19"/>
    </row>
    <row r="34" spans="1:19" hidden="1" x14ac:dyDescent="0.25">
      <c r="A34" s="4"/>
      <c r="B34" t="s">
        <v>18</v>
      </c>
      <c r="C34" s="4">
        <v>1351</v>
      </c>
      <c r="D34" t="s">
        <v>19</v>
      </c>
      <c r="E34" s="4">
        <v>96.3</v>
      </c>
      <c r="G34" s="47"/>
      <c r="H34" s="47"/>
      <c r="I34" s="14">
        <f t="shared" si="22"/>
        <v>0</v>
      </c>
      <c r="J34" s="14">
        <f t="shared" si="23"/>
        <v>0</v>
      </c>
      <c r="K34" s="17" t="str">
        <f t="shared" si="24"/>
        <v>00:00</v>
      </c>
      <c r="L34" s="4"/>
      <c r="M34" s="110"/>
      <c r="O34" s="111"/>
      <c r="P34" s="112"/>
      <c r="Q34" s="112"/>
    </row>
    <row r="35" spans="1:19" hidden="1" x14ac:dyDescent="0.25">
      <c r="A35" s="4"/>
      <c r="B35" t="s">
        <v>33</v>
      </c>
      <c r="C35" s="4" t="s">
        <v>34</v>
      </c>
      <c r="G35" s="48"/>
      <c r="H35" s="48"/>
      <c r="I35" s="14"/>
      <c r="J35" s="14"/>
      <c r="K35" s="17"/>
    </row>
    <row r="36" spans="1:19" hidden="1" x14ac:dyDescent="0.25">
      <c r="A36" s="4"/>
      <c r="B36" t="s">
        <v>23</v>
      </c>
      <c r="C36" s="4">
        <v>523</v>
      </c>
      <c r="D36" t="s">
        <v>19</v>
      </c>
      <c r="E36" s="4">
        <v>96.3</v>
      </c>
      <c r="G36" s="47"/>
      <c r="H36" s="47"/>
      <c r="I36" s="14">
        <f t="shared" ref="I36:I37" si="25">F36+G36+H36/60</f>
        <v>0</v>
      </c>
      <c r="J36" s="14">
        <f t="shared" ref="J36:J37" si="26">I36/E36*100</f>
        <v>0</v>
      </c>
      <c r="K36" s="17" t="str">
        <f t="shared" ref="K36:K37" si="27">TEXT((J36/24)/60,"mm:ss")</f>
        <v>00:00</v>
      </c>
      <c r="L36" s="4"/>
      <c r="M36" s="110"/>
      <c r="O36" s="111"/>
      <c r="P36" s="112"/>
      <c r="Q36" s="112"/>
    </row>
    <row r="37" spans="1:19" hidden="1" x14ac:dyDescent="0.25">
      <c r="A37" s="4"/>
      <c r="B37" t="s">
        <v>26</v>
      </c>
      <c r="C37" s="4">
        <v>100</v>
      </c>
      <c r="D37" t="s">
        <v>27</v>
      </c>
      <c r="E37" s="4">
        <v>90.2</v>
      </c>
      <c r="G37" s="47"/>
      <c r="H37" s="47"/>
      <c r="I37" s="14">
        <f t="shared" si="25"/>
        <v>0</v>
      </c>
      <c r="J37" s="14">
        <f t="shared" si="26"/>
        <v>0</v>
      </c>
      <c r="K37" s="17" t="str">
        <f t="shared" si="27"/>
        <v>00:00</v>
      </c>
      <c r="L37" s="4"/>
      <c r="M37" s="110"/>
      <c r="O37" s="111"/>
      <c r="P37" s="112"/>
      <c r="Q37" s="112"/>
    </row>
    <row r="38" spans="1:19" hidden="1" x14ac:dyDescent="0.25">
      <c r="A38" s="4"/>
      <c r="B38" t="s">
        <v>118</v>
      </c>
      <c r="C38" s="4" t="s">
        <v>34</v>
      </c>
      <c r="E38" s="4"/>
      <c r="G38" s="47"/>
      <c r="H38" s="47"/>
      <c r="I38" s="14"/>
      <c r="J38" s="14"/>
      <c r="K38" s="17"/>
      <c r="L38" s="4"/>
      <c r="M38" s="110"/>
      <c r="O38" s="111"/>
      <c r="P38" s="112"/>
      <c r="Q38" s="112"/>
    </row>
    <row r="39" spans="1:19" hidden="1" x14ac:dyDescent="0.25">
      <c r="A39" s="4"/>
      <c r="B39" s="1" t="s">
        <v>131</v>
      </c>
      <c r="C39" s="4">
        <v>15144</v>
      </c>
      <c r="D39" s="24" t="s">
        <v>19</v>
      </c>
      <c r="E39" s="41">
        <v>96.3</v>
      </c>
      <c r="G39" s="47"/>
      <c r="H39" s="47"/>
      <c r="I39" s="14"/>
      <c r="J39" s="14"/>
      <c r="K39" s="17"/>
      <c r="L39" s="4"/>
      <c r="M39" s="110"/>
      <c r="O39" s="111"/>
      <c r="P39" s="112"/>
      <c r="Q39" s="112"/>
    </row>
    <row r="40" spans="1:19" x14ac:dyDescent="0.25">
      <c r="A40" s="4"/>
      <c r="B40" s="1" t="s">
        <v>119</v>
      </c>
      <c r="C40" s="4" t="s">
        <v>31</v>
      </c>
      <c r="D40" t="s">
        <v>32</v>
      </c>
      <c r="E40" s="4">
        <v>111.3</v>
      </c>
      <c r="G40" s="47">
        <v>23</v>
      </c>
      <c r="H40" s="47">
        <v>20</v>
      </c>
      <c r="I40" s="14">
        <f t="shared" ref="I40" si="28">F40+G40+H40/60</f>
        <v>23.333333333333332</v>
      </c>
      <c r="J40" s="14">
        <f t="shared" ref="J40" si="29">I40/E40*100</f>
        <v>20.964360587002094</v>
      </c>
      <c r="K40" s="17" t="str">
        <f t="shared" ref="K40" si="30">TEXT((J40/24)/60,"mm:ss")</f>
        <v>20:58</v>
      </c>
      <c r="L40" s="4">
        <v>2</v>
      </c>
      <c r="M40" s="110"/>
      <c r="O40" s="111"/>
      <c r="P40" s="112"/>
      <c r="Q40" s="112"/>
    </row>
    <row r="42" spans="1:19" x14ac:dyDescent="0.25">
      <c r="A42" s="4">
        <v>17</v>
      </c>
      <c r="B42" t="s">
        <v>20</v>
      </c>
      <c r="C42" s="4">
        <v>4312</v>
      </c>
      <c r="D42" t="s">
        <v>21</v>
      </c>
      <c r="E42" s="4">
        <v>89.6</v>
      </c>
      <c r="G42" s="47">
        <v>12</v>
      </c>
      <c r="H42" s="47">
        <v>20</v>
      </c>
      <c r="I42" s="14">
        <f t="shared" ref="I42:I43" si="31">F42+G42+H42/60</f>
        <v>12.333333333333334</v>
      </c>
      <c r="J42" s="14">
        <f t="shared" ref="J42:J43" si="32">I42/E42*100</f>
        <v>13.764880952380953</v>
      </c>
      <c r="K42" s="17" t="str">
        <f t="shared" ref="K42:K43" si="33">TEXT((J42/24)/60,"mm:ss")</f>
        <v>13:46</v>
      </c>
      <c r="L42" s="4">
        <v>1</v>
      </c>
      <c r="M42" s="110"/>
      <c r="O42" s="118"/>
      <c r="P42" s="112" t="s">
        <v>146</v>
      </c>
      <c r="Q42" s="112" t="s">
        <v>143</v>
      </c>
      <c r="R42" s="19"/>
      <c r="S42" s="19"/>
    </row>
    <row r="43" spans="1:19" hidden="1" x14ac:dyDescent="0.25">
      <c r="A43" s="4"/>
      <c r="B43" t="s">
        <v>18</v>
      </c>
      <c r="C43" s="4">
        <v>1351</v>
      </c>
      <c r="D43" t="s">
        <v>19</v>
      </c>
      <c r="E43" s="4">
        <v>96.3</v>
      </c>
      <c r="G43" s="47"/>
      <c r="H43" s="47"/>
      <c r="I43" s="14">
        <f t="shared" si="31"/>
        <v>0</v>
      </c>
      <c r="J43" s="14">
        <f t="shared" si="32"/>
        <v>0</v>
      </c>
      <c r="K43" s="17" t="str">
        <f t="shared" si="33"/>
        <v>00:00</v>
      </c>
      <c r="L43" s="4"/>
      <c r="M43" s="110"/>
      <c r="O43" s="111"/>
      <c r="P43" s="112"/>
      <c r="Q43" s="112"/>
    </row>
    <row r="44" spans="1:19" hidden="1" x14ac:dyDescent="0.25">
      <c r="A44" s="4"/>
      <c r="B44" t="s">
        <v>33</v>
      </c>
      <c r="C44" s="4" t="s">
        <v>34</v>
      </c>
      <c r="G44" s="48"/>
      <c r="H44" s="48"/>
      <c r="I44" s="14"/>
      <c r="J44" s="14"/>
      <c r="K44" s="17"/>
    </row>
    <row r="45" spans="1:19" hidden="1" x14ac:dyDescent="0.25">
      <c r="A45" s="4"/>
      <c r="B45" t="s">
        <v>23</v>
      </c>
      <c r="C45" s="4">
        <v>523</v>
      </c>
      <c r="D45" t="s">
        <v>19</v>
      </c>
      <c r="E45" s="4">
        <v>96.3</v>
      </c>
      <c r="G45" s="47"/>
      <c r="H45" s="47"/>
      <c r="I45" s="14">
        <f t="shared" ref="I45:I46" si="34">F45+G45+H45/60</f>
        <v>0</v>
      </c>
      <c r="J45" s="14">
        <f t="shared" ref="J45:J46" si="35">I45/E45*100</f>
        <v>0</v>
      </c>
      <c r="K45" s="17" t="str">
        <f t="shared" ref="K45:K46" si="36">TEXT((J45/24)/60,"mm:ss")</f>
        <v>00:00</v>
      </c>
      <c r="L45" s="4"/>
      <c r="M45" s="110"/>
      <c r="O45" s="111"/>
      <c r="P45" s="112"/>
      <c r="Q45" s="112"/>
    </row>
    <row r="46" spans="1:19" hidden="1" x14ac:dyDescent="0.25">
      <c r="A46" s="4"/>
      <c r="B46" t="s">
        <v>26</v>
      </c>
      <c r="C46" s="4">
        <v>100</v>
      </c>
      <c r="D46" t="s">
        <v>27</v>
      </c>
      <c r="E46" s="4">
        <v>90.2</v>
      </c>
      <c r="G46" s="47"/>
      <c r="H46" s="47"/>
      <c r="I46" s="14">
        <f t="shared" si="34"/>
        <v>0</v>
      </c>
      <c r="J46" s="14">
        <f t="shared" si="35"/>
        <v>0</v>
      </c>
      <c r="K46" s="17" t="str">
        <f t="shared" si="36"/>
        <v>00:00</v>
      </c>
      <c r="L46" s="4"/>
      <c r="M46" s="110"/>
      <c r="O46" s="111"/>
      <c r="P46" s="112"/>
      <c r="Q46" s="112"/>
    </row>
    <row r="47" spans="1:19" hidden="1" x14ac:dyDescent="0.25">
      <c r="A47" s="4"/>
      <c r="B47" t="s">
        <v>118</v>
      </c>
      <c r="C47" s="4" t="s">
        <v>34</v>
      </c>
      <c r="E47" s="4"/>
      <c r="G47" s="47"/>
      <c r="H47" s="47"/>
      <c r="I47" s="14"/>
      <c r="J47" s="14"/>
      <c r="K47" s="17"/>
      <c r="L47" s="4"/>
      <c r="M47" s="110"/>
      <c r="O47" s="111"/>
      <c r="P47" s="112"/>
      <c r="Q47" s="112"/>
    </row>
    <row r="48" spans="1:19" hidden="1" x14ac:dyDescent="0.25">
      <c r="A48" s="4"/>
      <c r="B48" s="1" t="s">
        <v>131</v>
      </c>
      <c r="C48" s="4">
        <v>15144</v>
      </c>
      <c r="D48" s="24" t="s">
        <v>19</v>
      </c>
      <c r="E48" s="41">
        <v>96.3</v>
      </c>
      <c r="G48" s="47"/>
      <c r="H48" s="47"/>
      <c r="I48" s="14"/>
      <c r="J48" s="14"/>
      <c r="K48" s="17"/>
      <c r="L48" s="4"/>
      <c r="M48" s="110"/>
      <c r="O48" s="111"/>
      <c r="P48" s="112"/>
      <c r="Q48" s="112"/>
    </row>
    <row r="49" spans="1:17" x14ac:dyDescent="0.25">
      <c r="A49" s="4"/>
      <c r="B49" s="1" t="s">
        <v>119</v>
      </c>
      <c r="C49" s="4" t="s">
        <v>31</v>
      </c>
      <c r="D49" t="s">
        <v>32</v>
      </c>
      <c r="E49" s="4">
        <v>111.3</v>
      </c>
      <c r="G49" s="47">
        <v>17</v>
      </c>
      <c r="H49" s="47">
        <v>7</v>
      </c>
      <c r="I49" s="14">
        <f t="shared" ref="I49" si="37">F49+G49+H49/60</f>
        <v>17.116666666666667</v>
      </c>
      <c r="J49" s="14">
        <f t="shared" ref="J49" si="38">I49/E49*100</f>
        <v>15.378855944893683</v>
      </c>
      <c r="K49" s="17" t="str">
        <f t="shared" ref="K49" si="39">TEXT((J49/24)/60,"mm:ss")</f>
        <v>15:23</v>
      </c>
      <c r="L49" s="4">
        <v>2</v>
      </c>
      <c r="M49" s="110"/>
      <c r="O49" s="111"/>
      <c r="P49" s="112"/>
      <c r="Q49" s="112"/>
    </row>
    <row r="51" spans="1:17" ht="30" x14ac:dyDescent="0.25">
      <c r="L51" s="119" t="s">
        <v>147</v>
      </c>
    </row>
    <row r="52" spans="1:17" x14ac:dyDescent="0.25">
      <c r="A52" t="s">
        <v>80</v>
      </c>
      <c r="B52" t="s">
        <v>20</v>
      </c>
      <c r="C52" s="4">
        <v>4312</v>
      </c>
      <c r="D52" t="s">
        <v>21</v>
      </c>
      <c r="E52" s="4">
        <v>89.6</v>
      </c>
      <c r="G52">
        <f>G4+G15+G24+G33+G42</f>
        <v>85</v>
      </c>
      <c r="H52">
        <f>H4+H15+H24+H33+H42</f>
        <v>139</v>
      </c>
      <c r="K52" s="120"/>
      <c r="L52">
        <f t="shared" ref="L52:L60" si="40">L4+L15+L24+L33+L42</f>
        <v>6</v>
      </c>
    </row>
    <row r="53" spans="1:17" hidden="1" x14ac:dyDescent="0.25">
      <c r="B53" t="s">
        <v>18</v>
      </c>
      <c r="C53" s="4">
        <v>1351</v>
      </c>
      <c r="D53" t="s">
        <v>19</v>
      </c>
      <c r="E53" s="4">
        <v>96.3</v>
      </c>
      <c r="L53">
        <f t="shared" si="40"/>
        <v>0</v>
      </c>
    </row>
    <row r="54" spans="1:17" hidden="1" x14ac:dyDescent="0.25">
      <c r="B54" t="s">
        <v>33</v>
      </c>
      <c r="C54" s="4" t="s">
        <v>34</v>
      </c>
      <c r="L54">
        <f t="shared" si="40"/>
        <v>0</v>
      </c>
    </row>
    <row r="55" spans="1:17" hidden="1" x14ac:dyDescent="0.25">
      <c r="B55" t="s">
        <v>23</v>
      </c>
      <c r="C55" s="4">
        <v>523</v>
      </c>
      <c r="D55" t="s">
        <v>19</v>
      </c>
      <c r="E55" s="4">
        <v>96.3</v>
      </c>
      <c r="L55">
        <f t="shared" si="40"/>
        <v>0</v>
      </c>
    </row>
    <row r="56" spans="1:17" hidden="1" x14ac:dyDescent="0.25">
      <c r="B56" t="s">
        <v>26</v>
      </c>
      <c r="C56" s="4">
        <v>100</v>
      </c>
      <c r="D56" t="s">
        <v>27</v>
      </c>
      <c r="E56" s="4">
        <v>90.2</v>
      </c>
      <c r="L56">
        <f t="shared" si="40"/>
        <v>0</v>
      </c>
    </row>
    <row r="57" spans="1:17" hidden="1" x14ac:dyDescent="0.25">
      <c r="B57" t="s">
        <v>118</v>
      </c>
      <c r="C57" s="4" t="s">
        <v>34</v>
      </c>
      <c r="E57" s="4"/>
      <c r="L57">
        <f t="shared" si="40"/>
        <v>0</v>
      </c>
    </row>
    <row r="58" spans="1:17" hidden="1" x14ac:dyDescent="0.25">
      <c r="B58" s="1" t="s">
        <v>131</v>
      </c>
      <c r="C58" s="4">
        <v>15144</v>
      </c>
      <c r="D58" s="24" t="s">
        <v>19</v>
      </c>
      <c r="E58" s="41">
        <v>96.3</v>
      </c>
      <c r="L58">
        <f t="shared" si="40"/>
        <v>0</v>
      </c>
    </row>
    <row r="59" spans="1:17" x14ac:dyDescent="0.25">
      <c r="A59" t="s">
        <v>80</v>
      </c>
      <c r="B59" s="1" t="s">
        <v>119</v>
      </c>
      <c r="C59" s="4" t="s">
        <v>31</v>
      </c>
      <c r="D59" t="s">
        <v>32</v>
      </c>
      <c r="E59" s="4">
        <v>111.3</v>
      </c>
      <c r="G59">
        <f t="shared" ref="G59:H59" si="41">G11+G22+G31+G40+G49</f>
        <v>127</v>
      </c>
      <c r="H59">
        <f t="shared" si="41"/>
        <v>138</v>
      </c>
      <c r="L59">
        <f t="shared" si="40"/>
        <v>9</v>
      </c>
    </row>
    <row r="60" spans="1:17" hidden="1" x14ac:dyDescent="0.25">
      <c r="B60" t="s">
        <v>54</v>
      </c>
      <c r="C60" s="4">
        <v>1292</v>
      </c>
      <c r="D60" t="s">
        <v>22</v>
      </c>
      <c r="E60" s="4">
        <v>87.8</v>
      </c>
      <c r="L60">
        <f t="shared" si="40"/>
        <v>0</v>
      </c>
    </row>
    <row r="61" spans="1:17" hidden="1" x14ac:dyDescent="0.25">
      <c r="B61" t="s">
        <v>55</v>
      </c>
      <c r="C61" s="4">
        <v>11951</v>
      </c>
      <c r="D61" t="s">
        <v>19</v>
      </c>
      <c r="E61" s="4">
        <v>96.3</v>
      </c>
    </row>
  </sheetData>
  <printOptions gridLines="1"/>
  <pageMargins left="0.25" right="0.25" top="0.75" bottom="0.75" header="0.3" footer="0.3"/>
  <pageSetup scale="80" orientation="landscape" horizontalDpi="4294967292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1C87E-80DD-4C63-A1E4-3E864B6A9F43}">
  <sheetPr>
    <tabColor rgb="FFFFFF00"/>
  </sheetPr>
  <dimension ref="A1"/>
  <sheetViews>
    <sheetView workbookViewId="0">
      <selection activeCell="O19" sqref="O19"/>
    </sheetView>
  </sheetViews>
  <sheetFormatPr defaultRowHeight="15" x14ac:dyDescent="0.25"/>
  <sheetData>
    <row r="1" spans="1:1" x14ac:dyDescent="0.25">
      <c r="A1" t="s">
        <v>136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4AB10-6A91-470D-87EF-8FE45180EA47}">
  <sheetPr>
    <tabColor rgb="FF00B050"/>
    <pageSetUpPr fitToPage="1"/>
  </sheetPr>
  <dimension ref="A1:W49"/>
  <sheetViews>
    <sheetView workbookViewId="0">
      <pane xSplit="5" ySplit="3" topLeftCell="F4" activePane="bottomRight" state="frozen"/>
      <selection pane="topRight" activeCell="I1" sqref="I1"/>
      <selection pane="bottomLeft" activeCell="A4" sqref="A4"/>
      <selection pane="bottomRight" activeCell="P4" sqref="P4:P13"/>
    </sheetView>
  </sheetViews>
  <sheetFormatPr defaultRowHeight="15" x14ac:dyDescent="0.25"/>
  <cols>
    <col min="1" max="1" width="13.42578125" hidden="1" customWidth="1"/>
    <col min="2" max="2" width="16.42578125" bestFit="1" customWidth="1"/>
    <col min="3" max="3" width="9.140625" style="4" customWidth="1"/>
    <col min="4" max="4" width="22.5703125" style="24" customWidth="1"/>
    <col min="5" max="5" width="9.140625" style="41" customWidth="1"/>
    <col min="6" max="6" width="12.7109375" customWidth="1"/>
    <col min="7" max="8" width="12.7109375" style="30" customWidth="1"/>
    <col min="9" max="9" width="10.7109375" style="30" customWidth="1"/>
    <col min="10" max="10" width="3.85546875" style="30" customWidth="1"/>
    <col min="11" max="11" width="3.7109375" style="30" customWidth="1"/>
    <col min="12" max="14" width="9.140625" style="30" customWidth="1"/>
    <col min="15" max="15" width="9.7109375" style="30" customWidth="1"/>
    <col min="16" max="16" width="8.85546875" style="25"/>
    <col min="18" max="19" width="8.85546875" style="4"/>
  </cols>
  <sheetData>
    <row r="1" spans="1:21" s="77" customFormat="1" ht="28.5" customHeight="1" x14ac:dyDescent="0.25">
      <c r="A1" s="128" t="s">
        <v>128</v>
      </c>
      <c r="B1" s="128"/>
      <c r="C1" s="128"/>
      <c r="D1" s="128"/>
      <c r="E1" s="129"/>
      <c r="F1" s="105" t="s">
        <v>139</v>
      </c>
      <c r="G1" s="76"/>
      <c r="H1" s="76"/>
      <c r="I1" s="76"/>
      <c r="J1" s="76"/>
      <c r="K1" s="76"/>
      <c r="L1" s="76"/>
      <c r="M1" s="76"/>
      <c r="N1" s="76"/>
      <c r="O1" s="76"/>
      <c r="P1" s="78"/>
      <c r="R1" s="79"/>
      <c r="S1" s="79"/>
    </row>
    <row r="2" spans="1:21" s="33" customFormat="1" x14ac:dyDescent="0.25">
      <c r="C2" s="32"/>
      <c r="D2" s="31"/>
      <c r="E2" s="34"/>
      <c r="F2" s="35">
        <v>46151</v>
      </c>
      <c r="G2" s="36">
        <v>46172</v>
      </c>
      <c r="H2" s="36">
        <v>46186</v>
      </c>
      <c r="I2" s="36">
        <v>46193</v>
      </c>
      <c r="J2" s="36"/>
      <c r="K2" s="36"/>
      <c r="L2" s="36">
        <v>46256</v>
      </c>
      <c r="M2" s="36">
        <v>46277</v>
      </c>
      <c r="N2" s="36">
        <v>46291</v>
      </c>
      <c r="O2" s="36">
        <v>46312</v>
      </c>
      <c r="P2" s="37"/>
      <c r="R2" s="32"/>
      <c r="S2" s="32"/>
    </row>
    <row r="3" spans="1:21" s="1" customFormat="1" ht="45.75" customHeight="1" x14ac:dyDescent="0.25">
      <c r="A3" s="1" t="s">
        <v>65</v>
      </c>
      <c r="B3" s="1" t="s">
        <v>66</v>
      </c>
      <c r="C3" s="25" t="s">
        <v>67</v>
      </c>
      <c r="D3" s="2" t="s">
        <v>68</v>
      </c>
      <c r="E3" s="40" t="s">
        <v>69</v>
      </c>
      <c r="F3" s="29" t="s">
        <v>70</v>
      </c>
      <c r="G3" s="29" t="s">
        <v>71</v>
      </c>
      <c r="H3" s="29" t="s">
        <v>72</v>
      </c>
      <c r="I3" s="29" t="s">
        <v>73</v>
      </c>
      <c r="J3" s="29" t="s">
        <v>74</v>
      </c>
      <c r="K3" s="29" t="s">
        <v>75</v>
      </c>
      <c r="L3" s="29" t="s">
        <v>76</v>
      </c>
      <c r="M3" s="29" t="s">
        <v>77</v>
      </c>
      <c r="N3" s="29" t="s">
        <v>78</v>
      </c>
      <c r="O3" s="29" t="s">
        <v>79</v>
      </c>
      <c r="P3" s="25" t="s">
        <v>80</v>
      </c>
      <c r="R3" s="130" t="s">
        <v>129</v>
      </c>
      <c r="S3" s="130"/>
      <c r="T3" s="130"/>
    </row>
    <row r="4" spans="1:21" x14ac:dyDescent="0.25">
      <c r="B4" s="24" t="s">
        <v>20</v>
      </c>
      <c r="C4" s="4">
        <v>4312</v>
      </c>
      <c r="D4" s="24" t="s">
        <v>21</v>
      </c>
      <c r="E4" s="41">
        <v>89.6</v>
      </c>
      <c r="F4">
        <v>12</v>
      </c>
      <c r="G4" s="44">
        <v>2</v>
      </c>
      <c r="H4" s="30">
        <v>8</v>
      </c>
      <c r="I4" s="30">
        <v>11</v>
      </c>
      <c r="P4" s="25">
        <f t="shared" ref="P4:P13" si="0">SUM(F4:O4)</f>
        <v>33</v>
      </c>
      <c r="Q4" s="25"/>
      <c r="R4" s="51">
        <v>33</v>
      </c>
      <c r="S4" s="46" t="s">
        <v>20</v>
      </c>
      <c r="T4" s="109"/>
      <c r="U4" s="25"/>
    </row>
    <row r="5" spans="1:21" x14ac:dyDescent="0.25">
      <c r="A5" t="s">
        <v>82</v>
      </c>
      <c r="B5" t="s">
        <v>47</v>
      </c>
      <c r="C5" s="4">
        <v>4757</v>
      </c>
      <c r="D5" s="24" t="s">
        <v>19</v>
      </c>
      <c r="E5" s="41">
        <v>96.3</v>
      </c>
      <c r="F5">
        <v>6</v>
      </c>
      <c r="G5" s="43">
        <v>4</v>
      </c>
      <c r="H5" s="43">
        <v>18</v>
      </c>
      <c r="I5" s="30">
        <v>6</v>
      </c>
      <c r="P5" s="25">
        <f t="shared" si="0"/>
        <v>34</v>
      </c>
      <c r="Q5" s="25"/>
      <c r="R5" s="51">
        <v>33</v>
      </c>
      <c r="S5" s="48" t="s">
        <v>26</v>
      </c>
      <c r="T5" s="109"/>
      <c r="U5" s="25"/>
    </row>
    <row r="6" spans="1:21" x14ac:dyDescent="0.25">
      <c r="B6" s="85" t="s">
        <v>33</v>
      </c>
      <c r="C6" s="101" t="s">
        <v>34</v>
      </c>
      <c r="F6" s="90">
        <v>8</v>
      </c>
      <c r="G6" s="91">
        <v>5</v>
      </c>
      <c r="H6" s="91">
        <v>18</v>
      </c>
      <c r="I6" s="91">
        <f>(I16+1)*I17</f>
        <v>24</v>
      </c>
      <c r="P6" s="25">
        <f t="shared" si="0"/>
        <v>55</v>
      </c>
      <c r="Q6" s="25"/>
      <c r="R6" s="51">
        <v>34</v>
      </c>
      <c r="S6" s="48" t="s">
        <v>47</v>
      </c>
      <c r="T6" s="109"/>
      <c r="U6" s="25"/>
    </row>
    <row r="7" spans="1:21" x14ac:dyDescent="0.25">
      <c r="A7" t="s">
        <v>82</v>
      </c>
      <c r="B7" t="s">
        <v>49</v>
      </c>
      <c r="C7" s="4">
        <v>523</v>
      </c>
      <c r="D7" s="24" t="s">
        <v>19</v>
      </c>
      <c r="E7" s="41">
        <v>96.3</v>
      </c>
      <c r="F7">
        <v>12</v>
      </c>
      <c r="G7" s="30">
        <v>2</v>
      </c>
      <c r="H7" s="30">
        <v>10</v>
      </c>
      <c r="I7" s="30">
        <v>14</v>
      </c>
      <c r="P7" s="25">
        <f t="shared" si="0"/>
        <v>38</v>
      </c>
      <c r="Q7" s="25"/>
      <c r="R7" s="51">
        <v>38</v>
      </c>
      <c r="S7" s="48" t="s">
        <v>49</v>
      </c>
      <c r="T7" s="109"/>
      <c r="U7" s="25"/>
    </row>
    <row r="8" spans="1:21" x14ac:dyDescent="0.25">
      <c r="B8" t="s">
        <v>26</v>
      </c>
      <c r="C8" s="4">
        <v>100</v>
      </c>
      <c r="D8" s="24" t="s">
        <v>27</v>
      </c>
      <c r="E8" s="41">
        <v>90.2</v>
      </c>
      <c r="F8">
        <v>14</v>
      </c>
      <c r="G8" s="43">
        <v>4</v>
      </c>
      <c r="H8" s="30">
        <v>6</v>
      </c>
      <c r="I8" s="30">
        <v>9</v>
      </c>
      <c r="P8" s="25">
        <f t="shared" si="0"/>
        <v>33</v>
      </c>
      <c r="Q8" s="25"/>
      <c r="R8" s="51">
        <v>39</v>
      </c>
      <c r="S8" s="48" t="s">
        <v>84</v>
      </c>
      <c r="T8" s="109"/>
      <c r="U8" s="25"/>
    </row>
    <row r="9" spans="1:21" x14ac:dyDescent="0.25">
      <c r="B9" s="88" t="s">
        <v>118</v>
      </c>
      <c r="C9" s="101" t="s">
        <v>34</v>
      </c>
      <c r="F9" s="45">
        <v>24</v>
      </c>
      <c r="G9" s="91">
        <v>4</v>
      </c>
      <c r="H9" s="93">
        <v>6</v>
      </c>
      <c r="I9" s="91">
        <f>(I16+1)*I17</f>
        <v>24</v>
      </c>
      <c r="P9" s="25">
        <f t="shared" si="0"/>
        <v>58</v>
      </c>
      <c r="Q9" s="25"/>
      <c r="R9" s="51">
        <v>55</v>
      </c>
      <c r="S9" s="106" t="s">
        <v>33</v>
      </c>
      <c r="T9" s="109"/>
      <c r="U9" s="25"/>
    </row>
    <row r="10" spans="1:21" x14ac:dyDescent="0.25">
      <c r="B10" s="1" t="s">
        <v>119</v>
      </c>
      <c r="C10" s="4" t="s">
        <v>31</v>
      </c>
      <c r="D10" s="24" t="s">
        <v>32</v>
      </c>
      <c r="E10" s="41">
        <v>111.3</v>
      </c>
      <c r="F10">
        <v>18</v>
      </c>
      <c r="G10" s="43">
        <v>4</v>
      </c>
      <c r="H10" s="30">
        <v>16</v>
      </c>
      <c r="I10" s="43">
        <f>(I16+1)*I17</f>
        <v>24</v>
      </c>
      <c r="P10" s="25">
        <f t="shared" si="0"/>
        <v>62</v>
      </c>
      <c r="Q10" s="25"/>
      <c r="R10" s="51">
        <v>58</v>
      </c>
      <c r="S10" s="107" t="s">
        <v>118</v>
      </c>
      <c r="T10" s="109"/>
      <c r="U10" s="25"/>
    </row>
    <row r="11" spans="1:21" x14ac:dyDescent="0.25">
      <c r="A11" t="s">
        <v>83</v>
      </c>
      <c r="B11" t="s">
        <v>84</v>
      </c>
      <c r="C11" s="4">
        <v>1260</v>
      </c>
      <c r="D11" s="24" t="s">
        <v>85</v>
      </c>
      <c r="E11" s="41">
        <v>87.8</v>
      </c>
      <c r="F11" s="45">
        <v>24</v>
      </c>
      <c r="G11" s="30">
        <v>1</v>
      </c>
      <c r="H11" s="30">
        <v>6</v>
      </c>
      <c r="I11" s="44">
        <f>I17*2</f>
        <v>8</v>
      </c>
      <c r="P11" s="25">
        <f t="shared" si="0"/>
        <v>39</v>
      </c>
      <c r="Q11" s="25"/>
      <c r="R11" s="51">
        <v>62</v>
      </c>
      <c r="S11" s="108" t="s">
        <v>119</v>
      </c>
      <c r="T11" s="109"/>
      <c r="U11" s="25"/>
    </row>
    <row r="12" spans="1:21" x14ac:dyDescent="0.25">
      <c r="A12" t="s">
        <v>82</v>
      </c>
      <c r="B12" t="s">
        <v>86</v>
      </c>
      <c r="C12" s="4">
        <v>11951</v>
      </c>
      <c r="D12" s="24" t="s">
        <v>19</v>
      </c>
      <c r="E12" s="41">
        <v>96.3</v>
      </c>
      <c r="F12" s="42">
        <v>24</v>
      </c>
      <c r="G12" s="30">
        <v>3</v>
      </c>
      <c r="H12" s="43">
        <v>18</v>
      </c>
      <c r="I12" s="43">
        <f>(I16+1)*I17</f>
        <v>24</v>
      </c>
      <c r="P12" s="25">
        <f t="shared" si="0"/>
        <v>69</v>
      </c>
      <c r="Q12" s="25"/>
      <c r="R12" s="51">
        <v>67</v>
      </c>
      <c r="S12" s="108" t="s">
        <v>131</v>
      </c>
      <c r="T12" s="109"/>
      <c r="U12" s="25"/>
    </row>
    <row r="13" spans="1:21" x14ac:dyDescent="0.25">
      <c r="B13" s="1" t="s">
        <v>131</v>
      </c>
      <c r="C13" s="4">
        <v>15144</v>
      </c>
      <c r="D13" s="24" t="s">
        <v>19</v>
      </c>
      <c r="E13" s="41">
        <v>96.3</v>
      </c>
      <c r="F13" s="42">
        <f>(F16+1)*F17</f>
        <v>24</v>
      </c>
      <c r="G13" s="42">
        <f>(G16+1)*G17</f>
        <v>4</v>
      </c>
      <c r="H13" s="42">
        <f>(H16+1)*H17</f>
        <v>18</v>
      </c>
      <c r="I13" s="30">
        <v>21</v>
      </c>
      <c r="P13" s="25">
        <f t="shared" si="0"/>
        <v>67</v>
      </c>
      <c r="Q13" s="25"/>
      <c r="R13" s="51">
        <v>69</v>
      </c>
      <c r="S13" s="48" t="s">
        <v>86</v>
      </c>
      <c r="T13" s="109"/>
      <c r="U13" s="25"/>
    </row>
    <row r="15" spans="1:21" x14ac:dyDescent="0.25">
      <c r="B15" s="4"/>
    </row>
    <row r="16" spans="1:21" s="48" customFormat="1" x14ac:dyDescent="0.25">
      <c r="C16" s="47"/>
      <c r="D16" s="46"/>
      <c r="E16" s="49" t="s">
        <v>87</v>
      </c>
      <c r="F16" s="48">
        <v>5</v>
      </c>
      <c r="G16" s="50">
        <v>3</v>
      </c>
      <c r="H16" s="50">
        <v>5</v>
      </c>
      <c r="I16" s="50">
        <v>5</v>
      </c>
      <c r="J16" s="50"/>
      <c r="K16" s="50"/>
      <c r="L16" s="50"/>
      <c r="M16" s="50"/>
      <c r="N16" s="50"/>
      <c r="O16" s="50"/>
      <c r="P16" s="51"/>
      <c r="R16" s="47"/>
      <c r="S16" s="47"/>
    </row>
    <row r="17" spans="2:19" s="48" customFormat="1" x14ac:dyDescent="0.25">
      <c r="C17" s="47"/>
      <c r="D17" s="46"/>
      <c r="E17" s="49" t="s">
        <v>88</v>
      </c>
      <c r="F17" s="48">
        <v>4</v>
      </c>
      <c r="G17" s="50">
        <v>1</v>
      </c>
      <c r="H17" s="50">
        <v>3</v>
      </c>
      <c r="I17" s="50">
        <v>4</v>
      </c>
      <c r="J17" s="50"/>
      <c r="K17" s="50"/>
      <c r="L17" s="50"/>
      <c r="M17" s="50"/>
      <c r="N17" s="50"/>
      <c r="O17" s="50"/>
      <c r="P17" s="51"/>
      <c r="R17" s="47"/>
      <c r="S17" s="47"/>
    </row>
    <row r="20" spans="2:19" x14ac:dyDescent="0.25">
      <c r="B20" s="3">
        <v>46193</v>
      </c>
    </row>
    <row r="21" spans="2:19" ht="15.75" x14ac:dyDescent="0.25">
      <c r="B21" s="74" t="s">
        <v>120</v>
      </c>
      <c r="C21" s="74"/>
      <c r="D21" s="100" t="s">
        <v>140</v>
      </c>
      <c r="F21" s="52" t="s">
        <v>89</v>
      </c>
    </row>
    <row r="22" spans="2:19" x14ac:dyDescent="0.25">
      <c r="B22" s="66">
        <v>4</v>
      </c>
      <c r="C22" s="64" t="s">
        <v>20</v>
      </c>
      <c r="D22" s="66">
        <v>11</v>
      </c>
      <c r="F22" s="53" t="s">
        <v>90</v>
      </c>
    </row>
    <row r="23" spans="2:19" x14ac:dyDescent="0.25">
      <c r="B23" s="66">
        <v>5</v>
      </c>
      <c r="C23" s="64" t="s">
        <v>23</v>
      </c>
      <c r="D23" s="66">
        <v>14</v>
      </c>
      <c r="F23" s="45" t="s">
        <v>141</v>
      </c>
    </row>
    <row r="24" spans="2:19" x14ac:dyDescent="0.25">
      <c r="B24" s="66">
        <v>3</v>
      </c>
      <c r="C24" s="64" t="s">
        <v>26</v>
      </c>
      <c r="D24" s="66">
        <v>9</v>
      </c>
      <c r="F24" s="42" t="s">
        <v>92</v>
      </c>
    </row>
    <row r="25" spans="2:19" x14ac:dyDescent="0.25">
      <c r="B25" s="66">
        <v>2</v>
      </c>
      <c r="C25" s="64" t="s">
        <v>54</v>
      </c>
      <c r="D25" s="66">
        <v>8</v>
      </c>
      <c r="F25" s="98" t="s">
        <v>125</v>
      </c>
    </row>
    <row r="26" spans="2:19" x14ac:dyDescent="0.25">
      <c r="B26" s="66">
        <v>1</v>
      </c>
      <c r="C26" s="64" t="s">
        <v>18</v>
      </c>
      <c r="D26" s="66">
        <v>6</v>
      </c>
      <c r="F26" t="s">
        <v>94</v>
      </c>
    </row>
    <row r="27" spans="2:19" x14ac:dyDescent="0.25">
      <c r="B27" s="66">
        <v>6</v>
      </c>
      <c r="C27" s="64" t="s">
        <v>131</v>
      </c>
      <c r="D27" s="66">
        <v>21</v>
      </c>
      <c r="F27" t="s">
        <v>126</v>
      </c>
    </row>
    <row r="28" spans="2:19" x14ac:dyDescent="0.25">
      <c r="F28" s="1" t="s">
        <v>137</v>
      </c>
      <c r="G28" s="24" t="s">
        <v>138</v>
      </c>
    </row>
    <row r="30" spans="2:19" ht="15.75" x14ac:dyDescent="0.25">
      <c r="B30" s="55"/>
      <c r="C30" s="55"/>
      <c r="D30" s="55"/>
    </row>
    <row r="31" spans="2:19" ht="15.75" x14ac:dyDescent="0.25">
      <c r="B31" s="102"/>
      <c r="C31" s="102"/>
      <c r="D31" s="102"/>
    </row>
    <row r="32" spans="2:19" ht="15.75" x14ac:dyDescent="0.25">
      <c r="B32" s="102"/>
      <c r="C32" s="102"/>
      <c r="D32" s="102"/>
    </row>
    <row r="34" spans="1:23" ht="15.75" x14ac:dyDescent="0.25">
      <c r="B34" t="s">
        <v>98</v>
      </c>
      <c r="D34" s="24" t="s">
        <v>25</v>
      </c>
      <c r="F34" s="52" t="s">
        <v>89</v>
      </c>
    </row>
    <row r="35" spans="1:23" x14ac:dyDescent="0.25">
      <c r="B35" t="s">
        <v>99</v>
      </c>
      <c r="D35" s="24" t="s">
        <v>100</v>
      </c>
    </row>
    <row r="36" spans="1:23" ht="15.75" x14ac:dyDescent="0.25">
      <c r="A36" s="55"/>
      <c r="B36" t="s">
        <v>101</v>
      </c>
      <c r="D36" s="24" t="s">
        <v>102</v>
      </c>
      <c r="E36" s="56"/>
      <c r="F36" s="53" t="s">
        <v>90</v>
      </c>
    </row>
    <row r="37" spans="1:23" x14ac:dyDescent="0.25">
      <c r="B37" t="s">
        <v>103</v>
      </c>
      <c r="D37" s="24" t="s">
        <v>104</v>
      </c>
      <c r="F37" s="45" t="s">
        <v>91</v>
      </c>
      <c r="V37" s="24" t="s">
        <v>20</v>
      </c>
      <c r="W37" s="25">
        <v>22</v>
      </c>
    </row>
    <row r="38" spans="1:23" x14ac:dyDescent="0.25">
      <c r="A38" t="s">
        <v>82</v>
      </c>
      <c r="B38" t="s">
        <v>105</v>
      </c>
      <c r="D38" s="24" t="s">
        <v>106</v>
      </c>
      <c r="E38" s="57">
        <v>96</v>
      </c>
      <c r="F38" s="42" t="s">
        <v>127</v>
      </c>
      <c r="V38" t="s">
        <v>49</v>
      </c>
      <c r="W38" s="25">
        <v>24</v>
      </c>
    </row>
    <row r="39" spans="1:23" x14ac:dyDescent="0.25">
      <c r="A39" t="s">
        <v>83</v>
      </c>
      <c r="B39" t="s">
        <v>107</v>
      </c>
      <c r="D39" s="24" t="s">
        <v>108</v>
      </c>
      <c r="E39" s="57">
        <v>94</v>
      </c>
      <c r="V39" t="s">
        <v>26</v>
      </c>
      <c r="W39" s="25">
        <v>24</v>
      </c>
    </row>
    <row r="40" spans="1:23" x14ac:dyDescent="0.25">
      <c r="A40" t="s">
        <v>82</v>
      </c>
      <c r="B40" t="s">
        <v>109</v>
      </c>
      <c r="D40" s="24" t="s">
        <v>110</v>
      </c>
      <c r="E40" s="57">
        <v>105</v>
      </c>
      <c r="F40" t="s">
        <v>93</v>
      </c>
      <c r="V40" t="s">
        <v>47</v>
      </c>
      <c r="W40" s="25">
        <v>28</v>
      </c>
    </row>
    <row r="41" spans="1:23" x14ac:dyDescent="0.25">
      <c r="A41" t="s">
        <v>83</v>
      </c>
      <c r="B41" t="s">
        <v>111</v>
      </c>
      <c r="D41" s="24" t="s">
        <v>112</v>
      </c>
      <c r="E41" s="57">
        <v>101</v>
      </c>
      <c r="F41" t="s">
        <v>94</v>
      </c>
      <c r="V41" s="88" t="s">
        <v>33</v>
      </c>
      <c r="W41" s="25">
        <v>31</v>
      </c>
    </row>
    <row r="42" spans="1:23" x14ac:dyDescent="0.25">
      <c r="A42" t="s">
        <v>82</v>
      </c>
      <c r="B42" t="s">
        <v>113</v>
      </c>
      <c r="C42" s="4">
        <v>1662</v>
      </c>
      <c r="D42" s="24" t="s">
        <v>114</v>
      </c>
      <c r="E42" s="57">
        <v>105.7</v>
      </c>
      <c r="V42" t="s">
        <v>84</v>
      </c>
      <c r="W42" s="25">
        <v>31</v>
      </c>
    </row>
    <row r="43" spans="1:23" x14ac:dyDescent="0.25">
      <c r="A43" t="s">
        <v>82</v>
      </c>
      <c r="E43" s="57">
        <v>93.6</v>
      </c>
      <c r="F43" t="s">
        <v>95</v>
      </c>
      <c r="V43" s="88" t="s">
        <v>118</v>
      </c>
      <c r="W43" s="25">
        <v>34</v>
      </c>
    </row>
    <row r="44" spans="1:23" x14ac:dyDescent="0.25">
      <c r="A44" t="s">
        <v>82</v>
      </c>
      <c r="E44" s="57">
        <v>100</v>
      </c>
      <c r="V44" t="s">
        <v>119</v>
      </c>
      <c r="W44" s="25">
        <v>38</v>
      </c>
    </row>
    <row r="45" spans="1:23" x14ac:dyDescent="0.25">
      <c r="A45" t="s">
        <v>83</v>
      </c>
      <c r="B45" s="26"/>
      <c r="C45" s="60" t="s">
        <v>32</v>
      </c>
      <c r="D45" s="61" t="s">
        <v>117</v>
      </c>
      <c r="E45" s="57">
        <v>99.6</v>
      </c>
      <c r="G45" s="24" t="s">
        <v>96</v>
      </c>
      <c r="V45" t="s">
        <v>86</v>
      </c>
      <c r="W45" s="25">
        <v>45</v>
      </c>
    </row>
    <row r="46" spans="1:23" x14ac:dyDescent="0.25">
      <c r="A46" t="s">
        <v>83</v>
      </c>
      <c r="E46" s="57">
        <v>98</v>
      </c>
      <c r="F46" t="s">
        <v>62</v>
      </c>
    </row>
    <row r="47" spans="1:23" ht="13.9" customHeight="1" x14ac:dyDescent="0.25"/>
    <row r="49" spans="1:1" x14ac:dyDescent="0.25">
      <c r="A49" s="59" t="s">
        <v>116</v>
      </c>
    </row>
  </sheetData>
  <sortState xmlns:xlrd2="http://schemas.microsoft.com/office/spreadsheetml/2017/richdata2" ref="R4:S13">
    <sortCondition ref="R4:R13"/>
    <sortCondition ref="S4:S13"/>
  </sortState>
  <mergeCells count="2">
    <mergeCell ref="A1:E1"/>
    <mergeCell ref="R3:T3"/>
  </mergeCells>
  <printOptions gridLines="1"/>
  <pageMargins left="0.25" right="0.25" top="0.75" bottom="0.75" header="0.3" footer="0.3"/>
  <pageSetup scale="89" orientation="landscape" horizontalDpi="4294967292" verticalDpi="0" r:id="rId1"/>
  <ignoredErrors>
    <ignoredError sqref="P4:P5 P7:P8" formulaRange="1"/>
  </ignoredErrors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D96413-F99A-436B-9A28-0430BBC42EBA}">
  <sheetPr>
    <tabColor rgb="FFFFFF00"/>
    <pageSetUpPr fitToPage="1"/>
  </sheetPr>
  <dimension ref="A1:R60"/>
  <sheetViews>
    <sheetView workbookViewId="0">
      <pane xSplit="5" ySplit="2" topLeftCell="F3" activePane="bottomRight" state="frozen"/>
      <selection pane="topRight" activeCell="F1" sqref="F1"/>
      <selection pane="bottomLeft" activeCell="A3" sqref="A3"/>
      <selection pane="bottomRight" activeCell="X3" sqref="X3"/>
    </sheetView>
  </sheetViews>
  <sheetFormatPr defaultRowHeight="15" x14ac:dyDescent="0.25"/>
  <cols>
    <col min="1" max="1" width="11.7109375" bestFit="1" customWidth="1"/>
    <col min="2" max="2" width="13.140625" customWidth="1"/>
    <col min="3" max="3" width="10.85546875" customWidth="1"/>
    <col min="4" max="4" width="12.42578125" bestFit="1" customWidth="1"/>
    <col min="5" max="5" width="10.7109375" customWidth="1"/>
    <col min="6" max="6" width="12" customWidth="1"/>
    <col min="7" max="8" width="9.7109375" customWidth="1"/>
    <col min="9" max="9" width="9.42578125" bestFit="1" customWidth="1"/>
    <col min="10" max="10" width="10" bestFit="1" customWidth="1"/>
    <col min="11" max="11" width="13.5703125" customWidth="1"/>
    <col min="12" max="12" width="7.28515625" style="4" bestFit="1" customWidth="1"/>
    <col min="14" max="16" width="9.7109375" style="65" customWidth="1"/>
  </cols>
  <sheetData>
    <row r="1" spans="1:18" x14ac:dyDescent="0.25">
      <c r="A1" s="1" t="s">
        <v>0</v>
      </c>
      <c r="B1" s="2">
        <v>4</v>
      </c>
      <c r="C1" s="25" t="s">
        <v>1</v>
      </c>
      <c r="D1" s="3">
        <v>46193</v>
      </c>
      <c r="G1" s="29" t="s">
        <v>132</v>
      </c>
      <c r="H1" t="s">
        <v>84</v>
      </c>
      <c r="M1" s="4"/>
      <c r="N1" s="5"/>
      <c r="O1" s="6"/>
      <c r="P1" s="7"/>
    </row>
    <row r="2" spans="1:18" ht="47.25" x14ac:dyDescent="0.25">
      <c r="A2" s="11" t="s">
        <v>2</v>
      </c>
      <c r="B2" s="62" t="s">
        <v>3</v>
      </c>
      <c r="C2" s="8" t="s">
        <v>4</v>
      </c>
      <c r="D2" s="62" t="s">
        <v>5</v>
      </c>
      <c r="E2" s="8" t="s">
        <v>6</v>
      </c>
      <c r="F2" s="9" t="s">
        <v>7</v>
      </c>
      <c r="G2" s="63" t="s">
        <v>8</v>
      </c>
      <c r="H2" s="63" t="s">
        <v>9</v>
      </c>
      <c r="I2" s="10" t="s">
        <v>10</v>
      </c>
      <c r="J2" s="10" t="s">
        <v>11</v>
      </c>
      <c r="K2" s="10" t="s">
        <v>12</v>
      </c>
      <c r="L2" s="11" t="s">
        <v>42</v>
      </c>
      <c r="M2" s="4"/>
      <c r="N2" s="12" t="s">
        <v>14</v>
      </c>
      <c r="O2" s="12" t="s">
        <v>15</v>
      </c>
      <c r="P2" s="13" t="s">
        <v>16</v>
      </c>
    </row>
    <row r="3" spans="1:18" x14ac:dyDescent="0.25">
      <c r="G3" s="64"/>
      <c r="H3" s="64"/>
    </row>
    <row r="4" spans="1:18" x14ac:dyDescent="0.25">
      <c r="A4" s="4">
        <v>9</v>
      </c>
      <c r="B4" t="s">
        <v>20</v>
      </c>
      <c r="C4" s="4">
        <v>4312</v>
      </c>
      <c r="D4" t="s">
        <v>21</v>
      </c>
      <c r="E4" s="4">
        <v>89.6</v>
      </c>
      <c r="G4" s="66">
        <v>50</v>
      </c>
      <c r="H4" s="66">
        <v>23</v>
      </c>
      <c r="I4" s="14">
        <f t="shared" ref="I4:I5" si="0">F4+G4+H4/60</f>
        <v>50.383333333333333</v>
      </c>
      <c r="J4" s="14">
        <f t="shared" ref="J4:J13" si="1">I4/E4*100</f>
        <v>56.23139880952381</v>
      </c>
      <c r="K4" s="17" t="str">
        <f t="shared" ref="K4:K13" si="2">TEXT((J4/24)/60,"mm:ss")</f>
        <v>56:14</v>
      </c>
      <c r="L4" s="4">
        <v>4</v>
      </c>
      <c r="M4" s="4"/>
      <c r="N4" s="5"/>
      <c r="O4" s="18"/>
      <c r="P4" s="7"/>
      <c r="Q4" s="19"/>
      <c r="R4" s="19"/>
    </row>
    <row r="5" spans="1:18" s="68" customFormat="1" x14ac:dyDescent="0.25">
      <c r="A5" s="4">
        <v>9</v>
      </c>
      <c r="B5" t="s">
        <v>18</v>
      </c>
      <c r="C5" s="4">
        <v>1351</v>
      </c>
      <c r="D5" t="s">
        <v>19</v>
      </c>
      <c r="E5" s="4">
        <v>96.3</v>
      </c>
      <c r="F5"/>
      <c r="G5" s="66">
        <v>51</v>
      </c>
      <c r="H5" s="66">
        <v>30</v>
      </c>
      <c r="I5" s="14">
        <f t="shared" si="0"/>
        <v>51.5</v>
      </c>
      <c r="J5" s="14">
        <f t="shared" si="1"/>
        <v>53.478712357217027</v>
      </c>
      <c r="K5" s="17" t="str">
        <f t="shared" si="2"/>
        <v>53:29</v>
      </c>
      <c r="L5" s="4">
        <v>2</v>
      </c>
      <c r="M5" s="4"/>
      <c r="N5" s="69"/>
      <c r="O5" s="67"/>
      <c r="P5" s="70"/>
    </row>
    <row r="6" spans="1:18" s="68" customFormat="1" hidden="1" x14ac:dyDescent="0.25">
      <c r="B6" s="68" t="s">
        <v>33</v>
      </c>
      <c r="C6" s="67" t="s">
        <v>34</v>
      </c>
      <c r="G6" s="64"/>
      <c r="H6" s="64"/>
      <c r="I6" s="14" t="e">
        <f>G6+H6+#REF!/60</f>
        <v>#REF!</v>
      </c>
      <c r="J6" s="14" t="e">
        <f t="shared" si="1"/>
        <v>#REF!</v>
      </c>
      <c r="K6" s="17" t="e">
        <f t="shared" si="2"/>
        <v>#REF!</v>
      </c>
      <c r="L6" s="4"/>
      <c r="M6"/>
    </row>
    <row r="7" spans="1:18" x14ac:dyDescent="0.25">
      <c r="A7" s="4">
        <v>9</v>
      </c>
      <c r="B7" t="s">
        <v>23</v>
      </c>
      <c r="C7" s="4">
        <v>523</v>
      </c>
      <c r="D7" t="s">
        <v>19</v>
      </c>
      <c r="E7" s="4">
        <v>96.3</v>
      </c>
      <c r="G7" s="66">
        <v>52</v>
      </c>
      <c r="H7" s="66">
        <v>9</v>
      </c>
      <c r="I7" s="14">
        <f t="shared" ref="I7:I13" si="3">F7+G7+H7/60</f>
        <v>52.15</v>
      </c>
      <c r="J7" s="14">
        <f t="shared" si="1"/>
        <v>54.153686396677045</v>
      </c>
      <c r="K7" s="17" t="str">
        <f t="shared" si="2"/>
        <v>54:09</v>
      </c>
      <c r="L7" s="4">
        <v>3</v>
      </c>
      <c r="M7" s="4"/>
      <c r="N7" s="5"/>
      <c r="O7" s="6"/>
      <c r="P7" s="7"/>
    </row>
    <row r="8" spans="1:18" x14ac:dyDescent="0.25">
      <c r="A8" s="4">
        <v>9</v>
      </c>
      <c r="B8" t="s">
        <v>26</v>
      </c>
      <c r="C8" s="4">
        <v>100</v>
      </c>
      <c r="D8" t="s">
        <v>27</v>
      </c>
      <c r="E8" s="4">
        <v>90.2</v>
      </c>
      <c r="G8" s="66">
        <v>45</v>
      </c>
      <c r="H8" s="66">
        <v>25</v>
      </c>
      <c r="I8" s="14">
        <f t="shared" si="3"/>
        <v>45.416666666666664</v>
      </c>
      <c r="J8" s="14">
        <f t="shared" si="1"/>
        <v>50.351071692535101</v>
      </c>
      <c r="K8" s="17" t="str">
        <f t="shared" si="2"/>
        <v>50:21</v>
      </c>
      <c r="L8" s="4">
        <v>1</v>
      </c>
      <c r="M8" s="4"/>
      <c r="N8" s="5"/>
      <c r="O8" s="6"/>
      <c r="P8" s="7"/>
    </row>
    <row r="9" spans="1:18" hidden="1" x14ac:dyDescent="0.25">
      <c r="A9" s="4">
        <v>1</v>
      </c>
      <c r="B9" t="s">
        <v>118</v>
      </c>
      <c r="C9" s="4" t="s">
        <v>34</v>
      </c>
      <c r="E9" s="4"/>
      <c r="G9" s="66"/>
      <c r="H9" s="66"/>
      <c r="I9" s="14"/>
      <c r="J9" s="14"/>
      <c r="K9" s="17"/>
      <c r="M9" s="4"/>
      <c r="N9" s="5"/>
      <c r="O9" s="6"/>
      <c r="P9" s="7"/>
    </row>
    <row r="10" spans="1:18" hidden="1" x14ac:dyDescent="0.25">
      <c r="A10" s="4">
        <v>1</v>
      </c>
      <c r="B10" t="s">
        <v>119</v>
      </c>
      <c r="C10" s="4" t="s">
        <v>31</v>
      </c>
      <c r="D10" t="s">
        <v>32</v>
      </c>
      <c r="E10" s="4">
        <v>111.3</v>
      </c>
      <c r="G10" s="66"/>
      <c r="H10" s="66"/>
      <c r="I10" s="14">
        <f t="shared" si="3"/>
        <v>0</v>
      </c>
      <c r="J10" s="14">
        <f t="shared" si="1"/>
        <v>0</v>
      </c>
      <c r="K10" s="17" t="str">
        <f t="shared" si="2"/>
        <v>00:00</v>
      </c>
      <c r="M10" s="4"/>
      <c r="N10" s="5"/>
      <c r="O10" s="6"/>
      <c r="P10" s="7"/>
    </row>
    <row r="11" spans="1:18" x14ac:dyDescent="0.25">
      <c r="A11" s="103">
        <v>9</v>
      </c>
      <c r="B11" t="s">
        <v>133</v>
      </c>
      <c r="C11" s="4">
        <v>1292</v>
      </c>
      <c r="D11" t="s">
        <v>22</v>
      </c>
      <c r="E11" s="4">
        <v>87.8</v>
      </c>
      <c r="G11" s="66"/>
      <c r="H11" s="66"/>
      <c r="I11" s="14">
        <f t="shared" si="3"/>
        <v>0</v>
      </c>
      <c r="J11" s="14">
        <f t="shared" si="1"/>
        <v>0</v>
      </c>
      <c r="K11" s="17" t="str">
        <f t="shared" si="2"/>
        <v>00:00</v>
      </c>
      <c r="L11" s="4">
        <v>2</v>
      </c>
      <c r="M11" s="4"/>
      <c r="N11" s="5"/>
      <c r="O11" s="6"/>
      <c r="P11" s="7"/>
    </row>
    <row r="12" spans="1:18" s="68" customFormat="1" hidden="1" x14ac:dyDescent="0.25">
      <c r="A12" s="67"/>
      <c r="B12" s="68" t="s">
        <v>55</v>
      </c>
      <c r="C12" s="67">
        <v>11951</v>
      </c>
      <c r="D12" s="68" t="s">
        <v>19</v>
      </c>
      <c r="E12" s="67">
        <v>96.3</v>
      </c>
      <c r="F12" s="67"/>
      <c r="G12" s="67"/>
      <c r="H12" s="67"/>
      <c r="I12" s="71">
        <f t="shared" si="3"/>
        <v>0</v>
      </c>
      <c r="J12" s="71">
        <f t="shared" si="1"/>
        <v>0</v>
      </c>
      <c r="K12" s="72" t="str">
        <f t="shared" si="2"/>
        <v>00:00</v>
      </c>
      <c r="L12" s="4"/>
      <c r="M12" s="4"/>
      <c r="N12" s="69"/>
      <c r="O12" s="67"/>
      <c r="P12" s="70"/>
      <c r="Q12" s="73"/>
    </row>
    <row r="13" spans="1:18" x14ac:dyDescent="0.25">
      <c r="A13" s="4">
        <v>9</v>
      </c>
      <c r="B13" t="s">
        <v>130</v>
      </c>
      <c r="C13" s="4">
        <v>15144</v>
      </c>
      <c r="D13" t="s">
        <v>19</v>
      </c>
      <c r="E13" s="4">
        <v>96.3</v>
      </c>
      <c r="G13" s="64"/>
      <c r="H13" s="64"/>
      <c r="I13" s="14">
        <f t="shared" si="3"/>
        <v>0</v>
      </c>
      <c r="J13" s="14">
        <f t="shared" si="1"/>
        <v>0</v>
      </c>
      <c r="K13" s="17" t="str">
        <f t="shared" si="2"/>
        <v>00:00</v>
      </c>
      <c r="L13" s="4">
        <v>6</v>
      </c>
      <c r="M13" t="s">
        <v>134</v>
      </c>
    </row>
    <row r="14" spans="1:18" x14ac:dyDescent="0.25">
      <c r="Q14" s="23"/>
    </row>
    <row r="16" spans="1:18" x14ac:dyDescent="0.25">
      <c r="A16" s="4">
        <v>10</v>
      </c>
      <c r="B16" t="s">
        <v>20</v>
      </c>
      <c r="C16" s="4">
        <v>4312</v>
      </c>
      <c r="D16" t="s">
        <v>21</v>
      </c>
      <c r="E16" s="4">
        <v>89.6</v>
      </c>
      <c r="G16" s="66">
        <v>20</v>
      </c>
      <c r="H16" s="66">
        <v>52</v>
      </c>
      <c r="I16" s="14">
        <f t="shared" ref="I16:I17" si="4">F16+G16+H16/60</f>
        <v>20.866666666666667</v>
      </c>
      <c r="J16" s="14">
        <f t="shared" ref="J16:J25" si="5">I16/E16*100</f>
        <v>23.288690476190478</v>
      </c>
      <c r="K16" s="17" t="str">
        <f t="shared" ref="K16:K25" si="6">TEXT((J16/24)/60,"mm:ss")</f>
        <v>23:17</v>
      </c>
      <c r="L16" s="4">
        <v>2</v>
      </c>
      <c r="M16" s="4"/>
      <c r="N16" s="5"/>
      <c r="O16" s="18"/>
      <c r="P16" s="7"/>
      <c r="Q16" s="19"/>
      <c r="R16" s="19"/>
    </row>
    <row r="17" spans="1:18" x14ac:dyDescent="0.25">
      <c r="A17" s="4">
        <v>10</v>
      </c>
      <c r="B17" t="s">
        <v>18</v>
      </c>
      <c r="C17" s="4">
        <v>1351</v>
      </c>
      <c r="D17" t="s">
        <v>19</v>
      </c>
      <c r="E17" s="4">
        <v>96.3</v>
      </c>
      <c r="G17" s="66">
        <v>22</v>
      </c>
      <c r="H17" s="66">
        <v>16</v>
      </c>
      <c r="I17" s="14">
        <f t="shared" si="4"/>
        <v>22.266666666666666</v>
      </c>
      <c r="J17" s="14">
        <f t="shared" si="5"/>
        <v>23.122187608168918</v>
      </c>
      <c r="K17" s="17" t="str">
        <f t="shared" si="6"/>
        <v>23:07</v>
      </c>
      <c r="L17" s="4">
        <v>1</v>
      </c>
      <c r="M17" s="4"/>
      <c r="N17" s="1"/>
      <c r="O17" s="4"/>
      <c r="P17" s="104"/>
    </row>
    <row r="18" spans="1:18" s="68" customFormat="1" hidden="1" x14ac:dyDescent="0.25">
      <c r="A18" s="4">
        <v>10</v>
      </c>
      <c r="B18" s="68" t="s">
        <v>33</v>
      </c>
      <c r="C18" s="67" t="s">
        <v>34</v>
      </c>
      <c r="G18" s="64"/>
      <c r="H18" s="64"/>
      <c r="I18" s="14" t="e">
        <f>G18+H18+#REF!/60</f>
        <v>#REF!</v>
      </c>
      <c r="J18" s="14" t="e">
        <f t="shared" si="5"/>
        <v>#REF!</v>
      </c>
      <c r="K18" s="17" t="e">
        <f t="shared" si="6"/>
        <v>#REF!</v>
      </c>
      <c r="L18" s="4"/>
      <c r="M18"/>
    </row>
    <row r="19" spans="1:18" x14ac:dyDescent="0.25">
      <c r="A19" s="4">
        <v>10</v>
      </c>
      <c r="B19" t="s">
        <v>23</v>
      </c>
      <c r="C19" s="4">
        <v>523</v>
      </c>
      <c r="D19" t="s">
        <v>19</v>
      </c>
      <c r="E19" s="4">
        <v>96.3</v>
      </c>
      <c r="G19" s="66">
        <v>22</v>
      </c>
      <c r="H19" s="66">
        <v>56</v>
      </c>
      <c r="I19" s="14">
        <f t="shared" ref="I19:I25" si="7">F19+G19+H19/60</f>
        <v>22.933333333333334</v>
      </c>
      <c r="J19" s="14">
        <f t="shared" si="5"/>
        <v>23.814468674281759</v>
      </c>
      <c r="K19" s="17" t="str">
        <f t="shared" si="6"/>
        <v>23:49</v>
      </c>
      <c r="L19" s="4">
        <v>3</v>
      </c>
      <c r="M19" s="4"/>
      <c r="N19" s="5"/>
      <c r="O19" s="6"/>
      <c r="P19" s="7"/>
    </row>
    <row r="20" spans="1:18" x14ac:dyDescent="0.25">
      <c r="A20" s="4">
        <v>10</v>
      </c>
      <c r="B20" t="s">
        <v>26</v>
      </c>
      <c r="C20" s="4">
        <v>100</v>
      </c>
      <c r="D20" t="s">
        <v>27</v>
      </c>
      <c r="E20" s="4">
        <v>90.2</v>
      </c>
      <c r="G20" s="66">
        <v>22</v>
      </c>
      <c r="H20" s="66">
        <v>8</v>
      </c>
      <c r="I20" s="14">
        <f t="shared" si="7"/>
        <v>22.133333333333333</v>
      </c>
      <c r="J20" s="14">
        <f t="shared" si="5"/>
        <v>24.538063562453804</v>
      </c>
      <c r="K20" s="17" t="str">
        <f t="shared" si="6"/>
        <v>24:32</v>
      </c>
      <c r="L20" s="4">
        <v>4</v>
      </c>
      <c r="M20" s="4"/>
      <c r="N20" s="5"/>
      <c r="O20" s="6"/>
      <c r="P20" s="7"/>
    </row>
    <row r="21" spans="1:18" hidden="1" x14ac:dyDescent="0.25">
      <c r="A21" s="4">
        <v>10</v>
      </c>
      <c r="B21" t="s">
        <v>118</v>
      </c>
      <c r="C21" s="4" t="s">
        <v>34</v>
      </c>
      <c r="E21" s="4"/>
      <c r="G21" s="66"/>
      <c r="H21" s="66"/>
      <c r="I21" s="14"/>
      <c r="J21" s="14"/>
      <c r="K21" s="17"/>
      <c r="M21" s="4"/>
      <c r="N21" s="5"/>
      <c r="O21" s="6"/>
      <c r="P21" s="7"/>
    </row>
    <row r="22" spans="1:18" hidden="1" x14ac:dyDescent="0.25">
      <c r="A22" s="4">
        <v>10</v>
      </c>
      <c r="B22" t="s">
        <v>119</v>
      </c>
      <c r="C22" s="4" t="s">
        <v>31</v>
      </c>
      <c r="D22" t="s">
        <v>32</v>
      </c>
      <c r="E22" s="4">
        <v>111.3</v>
      </c>
      <c r="G22" s="66"/>
      <c r="H22" s="66"/>
      <c r="I22" s="14">
        <f t="shared" si="7"/>
        <v>0</v>
      </c>
      <c r="J22" s="14">
        <f t="shared" si="5"/>
        <v>0</v>
      </c>
      <c r="K22" s="17" t="str">
        <f t="shared" si="6"/>
        <v>00:00</v>
      </c>
      <c r="M22" s="4"/>
      <c r="N22" s="5"/>
      <c r="O22" s="6"/>
      <c r="P22" s="7"/>
    </row>
    <row r="23" spans="1:18" x14ac:dyDescent="0.25">
      <c r="A23" s="4">
        <v>10</v>
      </c>
      <c r="B23" t="s">
        <v>54</v>
      </c>
      <c r="C23" s="4">
        <v>1292</v>
      </c>
      <c r="D23" t="s">
        <v>22</v>
      </c>
      <c r="E23" s="4">
        <v>87.8</v>
      </c>
      <c r="G23" s="66"/>
      <c r="H23" s="66"/>
      <c r="I23" s="14">
        <f t="shared" si="7"/>
        <v>0</v>
      </c>
      <c r="J23" s="14">
        <f t="shared" si="5"/>
        <v>0</v>
      </c>
      <c r="K23" s="17" t="str">
        <f t="shared" si="6"/>
        <v>00:00</v>
      </c>
      <c r="L23" s="4">
        <v>2</v>
      </c>
      <c r="M23" s="4"/>
      <c r="N23" s="5"/>
      <c r="O23" s="6"/>
      <c r="P23" s="7"/>
    </row>
    <row r="24" spans="1:18" s="68" customFormat="1" hidden="1" x14ac:dyDescent="0.25">
      <c r="A24" s="4">
        <v>10</v>
      </c>
      <c r="B24" s="68" t="s">
        <v>55</v>
      </c>
      <c r="C24" s="67">
        <v>11951</v>
      </c>
      <c r="D24" s="68" t="s">
        <v>19</v>
      </c>
      <c r="E24" s="67">
        <v>96.3</v>
      </c>
      <c r="F24" s="67"/>
      <c r="G24" s="67"/>
      <c r="H24" s="67"/>
      <c r="I24" s="71">
        <f t="shared" si="7"/>
        <v>0</v>
      </c>
      <c r="J24" s="71">
        <f t="shared" si="5"/>
        <v>0</v>
      </c>
      <c r="K24" s="72" t="str">
        <f t="shared" si="6"/>
        <v>00:00</v>
      </c>
      <c r="L24" s="4"/>
      <c r="M24" s="4"/>
      <c r="N24" s="69"/>
      <c r="O24" s="67"/>
      <c r="P24" s="70"/>
      <c r="Q24" s="73"/>
    </row>
    <row r="25" spans="1:18" x14ac:dyDescent="0.25">
      <c r="A25" s="4">
        <v>10</v>
      </c>
      <c r="B25" t="s">
        <v>130</v>
      </c>
      <c r="C25" s="4">
        <v>15144</v>
      </c>
      <c r="D25" t="s">
        <v>19</v>
      </c>
      <c r="E25" s="4">
        <v>96.3</v>
      </c>
      <c r="G25" s="64">
        <v>27</v>
      </c>
      <c r="H25" s="64">
        <v>58</v>
      </c>
      <c r="I25" s="14">
        <f t="shared" si="7"/>
        <v>27.966666666666665</v>
      </c>
      <c r="J25" s="14">
        <f t="shared" si="5"/>
        <v>29.041190723433711</v>
      </c>
      <c r="K25" s="17" t="str">
        <f t="shared" si="6"/>
        <v>29:02</v>
      </c>
      <c r="L25" s="4">
        <v>5</v>
      </c>
    </row>
    <row r="28" spans="1:18" x14ac:dyDescent="0.25">
      <c r="A28" s="4">
        <v>11</v>
      </c>
      <c r="B28" t="s">
        <v>20</v>
      </c>
      <c r="C28" s="4">
        <v>4312</v>
      </c>
      <c r="D28" t="s">
        <v>21</v>
      </c>
      <c r="E28" s="4">
        <v>89.6</v>
      </c>
      <c r="G28" s="66">
        <v>18</v>
      </c>
      <c r="H28" s="66">
        <v>24</v>
      </c>
      <c r="I28" s="14">
        <f t="shared" ref="I28:I29" si="8">F28+G28+H28/60</f>
        <v>18.399999999999999</v>
      </c>
      <c r="J28" s="14">
        <f t="shared" ref="J28:J36" si="9">I28/E28*100</f>
        <v>20.535714285714285</v>
      </c>
      <c r="K28" s="17" t="str">
        <f t="shared" ref="K28:K36" si="10">TEXT((J28/24)/60,"mm:ss")</f>
        <v>20:32</v>
      </c>
      <c r="L28" s="4">
        <v>2</v>
      </c>
      <c r="M28" s="4"/>
      <c r="N28" s="5"/>
      <c r="O28" s="18"/>
      <c r="P28" s="7"/>
      <c r="Q28" s="19"/>
      <c r="R28" s="19"/>
    </row>
    <row r="29" spans="1:18" s="68" customFormat="1" x14ac:dyDescent="0.25">
      <c r="A29" s="4">
        <v>11</v>
      </c>
      <c r="B29" t="s">
        <v>18</v>
      </c>
      <c r="C29" s="4">
        <v>1351</v>
      </c>
      <c r="D29" t="s">
        <v>19</v>
      </c>
      <c r="E29" s="4">
        <v>96.3</v>
      </c>
      <c r="F29"/>
      <c r="G29" s="66">
        <v>18</v>
      </c>
      <c r="H29" s="66">
        <v>58</v>
      </c>
      <c r="I29" s="14">
        <f t="shared" si="8"/>
        <v>18.966666666666665</v>
      </c>
      <c r="J29" s="14">
        <f t="shared" si="9"/>
        <v>19.695396330910349</v>
      </c>
      <c r="K29" s="17" t="str">
        <f t="shared" si="10"/>
        <v>19:42</v>
      </c>
      <c r="L29" s="4">
        <v>1</v>
      </c>
      <c r="M29" s="4"/>
      <c r="N29" s="69"/>
      <c r="O29" s="67"/>
      <c r="P29" s="70"/>
    </row>
    <row r="30" spans="1:18" s="68" customFormat="1" hidden="1" x14ac:dyDescent="0.25">
      <c r="A30" s="4">
        <v>11</v>
      </c>
      <c r="B30" s="68" t="s">
        <v>33</v>
      </c>
      <c r="C30" s="67" t="s">
        <v>34</v>
      </c>
      <c r="G30" s="64"/>
      <c r="H30" s="64"/>
      <c r="I30" s="14" t="e">
        <f>G30+H30+#REF!/60</f>
        <v>#REF!</v>
      </c>
      <c r="J30" s="14" t="e">
        <f t="shared" si="9"/>
        <v>#REF!</v>
      </c>
      <c r="K30" s="17" t="e">
        <f t="shared" si="10"/>
        <v>#REF!</v>
      </c>
      <c r="L30" s="4"/>
      <c r="M30"/>
    </row>
    <row r="31" spans="1:18" x14ac:dyDescent="0.25">
      <c r="A31" s="4">
        <v>11</v>
      </c>
      <c r="B31" t="s">
        <v>23</v>
      </c>
      <c r="C31" s="4">
        <v>523</v>
      </c>
      <c r="D31" t="s">
        <v>19</v>
      </c>
      <c r="E31" s="4">
        <v>96.3</v>
      </c>
      <c r="G31" s="66">
        <v>21</v>
      </c>
      <c r="H31" s="66">
        <v>46</v>
      </c>
      <c r="I31" s="14">
        <f t="shared" ref="I31:I36" si="11">F31+G31+H31/60</f>
        <v>21.766666666666666</v>
      </c>
      <c r="J31" s="14">
        <f t="shared" si="9"/>
        <v>22.602976808584284</v>
      </c>
      <c r="K31" s="17" t="str">
        <f t="shared" si="10"/>
        <v>22:36</v>
      </c>
      <c r="L31" s="4">
        <v>4</v>
      </c>
      <c r="M31" s="4"/>
      <c r="N31" s="5"/>
      <c r="O31" s="6"/>
      <c r="P31" s="7"/>
    </row>
    <row r="32" spans="1:18" x14ac:dyDescent="0.25">
      <c r="A32" s="4">
        <v>11</v>
      </c>
      <c r="B32" t="s">
        <v>26</v>
      </c>
      <c r="C32" s="4">
        <v>100</v>
      </c>
      <c r="D32" t="s">
        <v>27</v>
      </c>
      <c r="E32" s="4">
        <v>90.2</v>
      </c>
      <c r="G32" s="66">
        <v>18</v>
      </c>
      <c r="H32" s="66">
        <v>44</v>
      </c>
      <c r="I32" s="14">
        <f t="shared" si="11"/>
        <v>18.733333333333334</v>
      </c>
      <c r="J32" s="14">
        <f t="shared" si="9"/>
        <v>20.768662232076867</v>
      </c>
      <c r="K32" s="17" t="str">
        <f t="shared" si="10"/>
        <v>20:46</v>
      </c>
      <c r="L32" s="4">
        <v>3</v>
      </c>
      <c r="M32" s="4"/>
      <c r="N32" s="5"/>
      <c r="O32" s="6"/>
      <c r="P32" s="7"/>
    </row>
    <row r="33" spans="1:18" hidden="1" x14ac:dyDescent="0.25">
      <c r="A33" s="4">
        <v>11</v>
      </c>
      <c r="B33" t="s">
        <v>118</v>
      </c>
      <c r="C33" s="4" t="s">
        <v>34</v>
      </c>
      <c r="E33" s="4"/>
      <c r="G33" s="66"/>
      <c r="H33" s="66"/>
      <c r="I33" s="14"/>
      <c r="J33" s="14"/>
      <c r="K33" s="17"/>
      <c r="M33" s="4"/>
      <c r="N33" s="5"/>
      <c r="O33" s="6"/>
      <c r="P33" s="7"/>
    </row>
    <row r="34" spans="1:18" hidden="1" x14ac:dyDescent="0.25">
      <c r="A34" s="4">
        <v>11</v>
      </c>
      <c r="B34" t="s">
        <v>119</v>
      </c>
      <c r="C34" s="4" t="s">
        <v>31</v>
      </c>
      <c r="D34" t="s">
        <v>32</v>
      </c>
      <c r="E34" s="4">
        <v>111.3</v>
      </c>
      <c r="G34" s="66"/>
      <c r="H34" s="66"/>
      <c r="I34" s="14">
        <f t="shared" si="11"/>
        <v>0</v>
      </c>
      <c r="J34" s="14">
        <f t="shared" si="9"/>
        <v>0</v>
      </c>
      <c r="K34" s="17" t="str">
        <f t="shared" si="10"/>
        <v>00:00</v>
      </c>
      <c r="M34" s="4" t="s">
        <v>38</v>
      </c>
      <c r="N34" s="5"/>
      <c r="O34" s="6"/>
      <c r="P34" s="7"/>
    </row>
    <row r="35" spans="1:18" x14ac:dyDescent="0.25">
      <c r="A35" s="4">
        <v>11</v>
      </c>
      <c r="B35" t="s">
        <v>54</v>
      </c>
      <c r="C35" s="4">
        <v>1292</v>
      </c>
      <c r="D35" t="s">
        <v>22</v>
      </c>
      <c r="E35" s="4">
        <v>87.8</v>
      </c>
      <c r="G35" s="66"/>
      <c r="H35" s="66"/>
      <c r="I35" s="14">
        <f t="shared" si="11"/>
        <v>0</v>
      </c>
      <c r="J35" s="14">
        <f t="shared" si="9"/>
        <v>0</v>
      </c>
      <c r="K35" s="17" t="str">
        <f t="shared" si="10"/>
        <v>00:00</v>
      </c>
      <c r="L35" s="4">
        <v>2</v>
      </c>
      <c r="M35" s="4"/>
      <c r="N35" s="5"/>
      <c r="O35" s="6"/>
      <c r="P35" s="7"/>
    </row>
    <row r="36" spans="1:18" x14ac:dyDescent="0.25">
      <c r="A36" s="4">
        <v>11</v>
      </c>
      <c r="B36" t="s">
        <v>130</v>
      </c>
      <c r="C36" s="4">
        <v>15144</v>
      </c>
      <c r="D36" t="s">
        <v>19</v>
      </c>
      <c r="E36" s="4">
        <v>96.3</v>
      </c>
      <c r="G36" s="66">
        <v>35</v>
      </c>
      <c r="H36" s="66">
        <v>33</v>
      </c>
      <c r="I36" s="14">
        <f t="shared" si="11"/>
        <v>35.549999999999997</v>
      </c>
      <c r="J36" s="14">
        <f t="shared" si="9"/>
        <v>36.915887850467286</v>
      </c>
      <c r="K36" s="17" t="str">
        <f t="shared" si="10"/>
        <v>36:55</v>
      </c>
      <c r="L36" s="4">
        <v>5</v>
      </c>
    </row>
    <row r="37" spans="1:18" x14ac:dyDescent="0.25">
      <c r="A37" s="4"/>
      <c r="C37" s="4"/>
      <c r="E37" s="4"/>
      <c r="I37" s="14"/>
      <c r="J37" s="14"/>
      <c r="K37" s="17"/>
    </row>
    <row r="39" spans="1:18" x14ac:dyDescent="0.25">
      <c r="A39" s="4">
        <v>12</v>
      </c>
      <c r="B39" t="s">
        <v>20</v>
      </c>
      <c r="C39" s="4">
        <v>4312</v>
      </c>
      <c r="D39" t="s">
        <v>21</v>
      </c>
      <c r="E39" s="4">
        <v>89.6</v>
      </c>
      <c r="G39" s="66">
        <v>25</v>
      </c>
      <c r="H39" s="66">
        <v>2</v>
      </c>
      <c r="I39" s="14">
        <f t="shared" ref="I39:I40" si="12">F39+G39+H39/60</f>
        <v>25.033333333333335</v>
      </c>
      <c r="J39" s="14">
        <f t="shared" ref="J39:J43" si="13">I39/E39*100</f>
        <v>27.938988095238098</v>
      </c>
      <c r="K39" s="17" t="str">
        <f t="shared" ref="K39:K43" si="14">TEXT((J39/24)/60,"mm:ss")</f>
        <v>27:56</v>
      </c>
      <c r="L39" s="4">
        <v>3</v>
      </c>
      <c r="M39" s="4"/>
      <c r="N39" s="5"/>
      <c r="O39" s="18"/>
      <c r="P39" s="7"/>
      <c r="Q39" s="19"/>
      <c r="R39" s="19"/>
    </row>
    <row r="40" spans="1:18" s="68" customFormat="1" x14ac:dyDescent="0.25">
      <c r="A40" s="4">
        <v>12</v>
      </c>
      <c r="B40" t="s">
        <v>18</v>
      </c>
      <c r="C40" s="4">
        <v>1351</v>
      </c>
      <c r="D40" t="s">
        <v>19</v>
      </c>
      <c r="E40" s="4">
        <v>96.3</v>
      </c>
      <c r="F40"/>
      <c r="G40" s="66">
        <v>24</v>
      </c>
      <c r="H40" s="66">
        <v>58</v>
      </c>
      <c r="I40" s="14">
        <f t="shared" si="12"/>
        <v>24.966666666666665</v>
      </c>
      <c r="J40" s="14">
        <f t="shared" si="13"/>
        <v>25.925925925925924</v>
      </c>
      <c r="K40" s="17" t="str">
        <f t="shared" si="14"/>
        <v>25:56</v>
      </c>
      <c r="L40" s="4">
        <v>2</v>
      </c>
      <c r="M40" s="4"/>
      <c r="N40" s="69"/>
      <c r="O40" s="67"/>
      <c r="P40" s="70"/>
    </row>
    <row r="41" spans="1:18" s="68" customFormat="1" hidden="1" x14ac:dyDescent="0.25">
      <c r="A41" s="4">
        <v>12</v>
      </c>
      <c r="B41" s="68" t="s">
        <v>33</v>
      </c>
      <c r="C41" s="67" t="s">
        <v>34</v>
      </c>
      <c r="G41" s="64"/>
      <c r="H41" s="64"/>
      <c r="I41" s="14" t="e">
        <f>G41+H41+#REF!/60</f>
        <v>#REF!</v>
      </c>
      <c r="J41" s="14" t="e">
        <f t="shared" si="13"/>
        <v>#REF!</v>
      </c>
      <c r="K41" s="17" t="e">
        <f t="shared" si="14"/>
        <v>#REF!</v>
      </c>
      <c r="L41" s="4"/>
      <c r="M41"/>
    </row>
    <row r="42" spans="1:18" x14ac:dyDescent="0.25">
      <c r="A42" s="4">
        <v>12</v>
      </c>
      <c r="B42" t="s">
        <v>23</v>
      </c>
      <c r="C42" s="4">
        <v>523</v>
      </c>
      <c r="D42" t="s">
        <v>19</v>
      </c>
      <c r="E42" s="4">
        <v>96.3</v>
      </c>
      <c r="G42" s="66">
        <v>27</v>
      </c>
      <c r="H42" s="66">
        <v>44</v>
      </c>
      <c r="I42" s="14">
        <f t="shared" ref="I42:I43" si="15">F42+G42+H42/60</f>
        <v>27.733333333333334</v>
      </c>
      <c r="J42" s="14">
        <f t="shared" si="13"/>
        <v>28.798892350294221</v>
      </c>
      <c r="K42" s="17" t="str">
        <f t="shared" si="14"/>
        <v>28:48</v>
      </c>
      <c r="L42" s="4">
        <v>4</v>
      </c>
      <c r="M42" s="4"/>
      <c r="N42" s="5"/>
      <c r="O42" s="6"/>
      <c r="P42" s="7"/>
    </row>
    <row r="43" spans="1:18" x14ac:dyDescent="0.25">
      <c r="A43" s="4">
        <v>12</v>
      </c>
      <c r="B43" t="s">
        <v>26</v>
      </c>
      <c r="C43" s="4">
        <v>100</v>
      </c>
      <c r="D43" t="s">
        <v>27</v>
      </c>
      <c r="E43" s="4">
        <v>90.2</v>
      </c>
      <c r="G43" s="66">
        <v>21</v>
      </c>
      <c r="H43" s="66">
        <v>21</v>
      </c>
      <c r="I43" s="14">
        <f t="shared" si="15"/>
        <v>21.35</v>
      </c>
      <c r="J43" s="14">
        <f t="shared" si="13"/>
        <v>23.669623059866961</v>
      </c>
      <c r="K43" s="17" t="str">
        <f t="shared" si="14"/>
        <v>23:40</v>
      </c>
      <c r="L43" s="4">
        <v>1</v>
      </c>
      <c r="M43" s="4"/>
      <c r="N43" s="5"/>
      <c r="O43" s="6"/>
      <c r="P43" s="7"/>
    </row>
    <row r="44" spans="1:18" hidden="1" x14ac:dyDescent="0.25">
      <c r="A44" s="4">
        <v>12</v>
      </c>
      <c r="B44" t="s">
        <v>118</v>
      </c>
      <c r="C44" s="4" t="s">
        <v>34</v>
      </c>
      <c r="E44" s="4"/>
      <c r="G44" s="66"/>
      <c r="H44" s="66"/>
      <c r="I44" s="14"/>
      <c r="J44" s="14"/>
      <c r="K44" s="17"/>
      <c r="M44" s="4"/>
      <c r="N44" s="5"/>
      <c r="O44" s="6"/>
      <c r="P44" s="7"/>
    </row>
    <row r="45" spans="1:18" hidden="1" x14ac:dyDescent="0.25">
      <c r="A45" s="4">
        <v>12</v>
      </c>
      <c r="B45" t="s">
        <v>119</v>
      </c>
      <c r="C45" s="4" t="s">
        <v>31</v>
      </c>
      <c r="D45" t="s">
        <v>32</v>
      </c>
      <c r="E45" s="4">
        <v>111.3</v>
      </c>
      <c r="G45" s="66"/>
      <c r="H45" s="66"/>
      <c r="I45" s="14">
        <f t="shared" ref="I45:I47" si="16">F45+G45+H45/60</f>
        <v>0</v>
      </c>
      <c r="J45" s="14">
        <f t="shared" ref="J45:J47" si="17">I45/E45*100</f>
        <v>0</v>
      </c>
      <c r="K45" s="17" t="str">
        <f t="shared" ref="K45:K47" si="18">TEXT((J45/24)/60,"mm:ss")</f>
        <v>00:00</v>
      </c>
      <c r="M45" s="4" t="s">
        <v>38</v>
      </c>
      <c r="N45" s="5"/>
      <c r="O45" s="6"/>
      <c r="P45" s="7"/>
    </row>
    <row r="46" spans="1:18" x14ac:dyDescent="0.25">
      <c r="A46" s="4">
        <v>12</v>
      </c>
      <c r="B46" t="s">
        <v>54</v>
      </c>
      <c r="C46" s="4">
        <v>1292</v>
      </c>
      <c r="D46" t="s">
        <v>22</v>
      </c>
      <c r="E46" s="4">
        <v>87.8</v>
      </c>
      <c r="G46" s="66"/>
      <c r="H46" s="66"/>
      <c r="I46" s="14">
        <f t="shared" si="16"/>
        <v>0</v>
      </c>
      <c r="J46" s="14">
        <f t="shared" si="17"/>
        <v>0</v>
      </c>
      <c r="K46" s="17" t="str">
        <f t="shared" si="18"/>
        <v>00:00</v>
      </c>
      <c r="L46" s="4">
        <v>2</v>
      </c>
      <c r="M46" s="4"/>
      <c r="N46" s="5"/>
      <c r="O46" s="6"/>
      <c r="P46" s="7"/>
    </row>
    <row r="47" spans="1:18" x14ac:dyDescent="0.25">
      <c r="A47" s="4">
        <v>12</v>
      </c>
      <c r="B47" t="s">
        <v>130</v>
      </c>
      <c r="C47" s="4">
        <v>15144</v>
      </c>
      <c r="D47" t="s">
        <v>19</v>
      </c>
      <c r="E47" s="4">
        <v>96.3</v>
      </c>
      <c r="G47" s="66">
        <v>28</v>
      </c>
      <c r="H47" s="66">
        <v>28</v>
      </c>
      <c r="I47" s="14">
        <f t="shared" si="16"/>
        <v>28.466666666666665</v>
      </c>
      <c r="J47" s="14">
        <f t="shared" si="17"/>
        <v>29.560401523018342</v>
      </c>
      <c r="K47" s="17" t="str">
        <f t="shared" si="18"/>
        <v>29:34</v>
      </c>
      <c r="L47" s="4">
        <v>5</v>
      </c>
    </row>
    <row r="48" spans="1:18" x14ac:dyDescent="0.25">
      <c r="I48" s="14"/>
      <c r="J48" s="14"/>
      <c r="K48" s="17"/>
      <c r="N48"/>
      <c r="O48"/>
      <c r="P48"/>
    </row>
    <row r="49" spans="1:12" customFormat="1" x14ac:dyDescent="0.25">
      <c r="I49" s="14"/>
      <c r="J49" s="14"/>
      <c r="K49" s="17"/>
      <c r="L49" s="4"/>
    </row>
    <row r="50" spans="1:12" customFormat="1" x14ac:dyDescent="0.25">
      <c r="I50" s="14"/>
      <c r="J50" s="14"/>
      <c r="K50" s="17"/>
      <c r="L50" s="4"/>
    </row>
    <row r="52" spans="1:12" x14ac:dyDescent="0.25">
      <c r="A52" s="74" t="s">
        <v>120</v>
      </c>
      <c r="B52" s="1"/>
      <c r="C52" s="100" t="s">
        <v>121</v>
      </c>
      <c r="G52" t="s">
        <v>126</v>
      </c>
    </row>
    <row r="53" spans="1:12" x14ac:dyDescent="0.25">
      <c r="A53" s="66">
        <v>4</v>
      </c>
      <c r="B53" t="s">
        <v>20</v>
      </c>
      <c r="C53" s="4">
        <f>L4+L16+L28+L39</f>
        <v>11</v>
      </c>
    </row>
    <row r="54" spans="1:12" hidden="1" x14ac:dyDescent="0.25">
      <c r="A54" s="66"/>
      <c r="B54" t="s">
        <v>18</v>
      </c>
      <c r="C54" s="4"/>
    </row>
    <row r="55" spans="1:12" hidden="1" x14ac:dyDescent="0.25">
      <c r="A55" s="66"/>
      <c r="B55" t="s">
        <v>33</v>
      </c>
      <c r="C55" s="4"/>
    </row>
    <row r="56" spans="1:12" x14ac:dyDescent="0.25">
      <c r="A56" s="66">
        <v>5</v>
      </c>
      <c r="B56" t="s">
        <v>23</v>
      </c>
      <c r="C56" s="4">
        <f>L7+L19+L31+L42</f>
        <v>14</v>
      </c>
    </row>
    <row r="57" spans="1:12" x14ac:dyDescent="0.25">
      <c r="A57" s="66">
        <v>3</v>
      </c>
      <c r="B57" t="s">
        <v>26</v>
      </c>
      <c r="C57" s="4">
        <f>L8+L20+L32+L43</f>
        <v>9</v>
      </c>
    </row>
    <row r="58" spans="1:12" x14ac:dyDescent="0.25">
      <c r="A58" s="66">
        <v>2</v>
      </c>
      <c r="B58" t="s">
        <v>54</v>
      </c>
      <c r="C58" s="4">
        <v>8</v>
      </c>
      <c r="D58" t="s">
        <v>34</v>
      </c>
    </row>
    <row r="59" spans="1:12" x14ac:dyDescent="0.25">
      <c r="A59" s="66">
        <v>1</v>
      </c>
      <c r="B59" t="s">
        <v>18</v>
      </c>
      <c r="C59" s="4">
        <f>L5+L17+L29+L40</f>
        <v>6</v>
      </c>
    </row>
    <row r="60" spans="1:12" x14ac:dyDescent="0.25">
      <c r="A60" s="66">
        <v>6</v>
      </c>
      <c r="B60" t="s">
        <v>130</v>
      </c>
      <c r="C60" s="4">
        <f>L13+L25+L36+L47</f>
        <v>21</v>
      </c>
    </row>
  </sheetData>
  <printOptions gridLines="1"/>
  <pageMargins left="0.25" right="0.25" top="0.75" bottom="0.75" header="0.3" footer="0.3"/>
  <pageSetup scale="60" orientation="portrait" horizontalDpi="4294967292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FF523-D655-44B3-966F-9E675D04483F}">
  <sheetPr>
    <tabColor rgb="FF00B050"/>
    <pageSetUpPr fitToPage="1"/>
  </sheetPr>
  <dimension ref="A1:Y46"/>
  <sheetViews>
    <sheetView workbookViewId="0">
      <pane xSplit="7" ySplit="3" topLeftCell="H4" activePane="bottomRight" state="frozen"/>
      <selection pane="topRight" activeCell="I1" sqref="I1"/>
      <selection pane="bottomLeft" activeCell="A4" sqref="A4"/>
      <selection pane="bottomRight" activeCell="Z22" sqref="Z22"/>
    </sheetView>
  </sheetViews>
  <sheetFormatPr defaultRowHeight="15" x14ac:dyDescent="0.25"/>
  <cols>
    <col min="1" max="1" width="8.85546875" style="24"/>
    <col min="2" max="2" width="8.85546875" style="4"/>
    <col min="3" max="3" width="13.42578125" hidden="1" customWidth="1"/>
    <col min="4" max="4" width="16.42578125" bestFit="1" customWidth="1"/>
    <col min="5" max="5" width="9.140625" style="4" customWidth="1"/>
    <col min="6" max="6" width="22.5703125" style="24" customWidth="1"/>
    <col min="7" max="7" width="9.140625" style="41" customWidth="1"/>
    <col min="8" max="8" width="12.7109375" customWidth="1"/>
    <col min="9" max="10" width="12.7109375" style="30" customWidth="1"/>
    <col min="11" max="11" width="10.7109375" style="30" customWidth="1"/>
    <col min="12" max="12" width="10.7109375" hidden="1" customWidth="1"/>
    <col min="13" max="17" width="9.140625" hidden="1" customWidth="1"/>
    <col min="18" max="18" width="8.85546875" style="25"/>
    <col min="20" max="20" width="8.85546875" style="4"/>
  </cols>
  <sheetData>
    <row r="1" spans="1:22" s="77" customFormat="1" ht="28.5" customHeight="1" x14ac:dyDescent="0.25">
      <c r="A1" s="128" t="s">
        <v>61</v>
      </c>
      <c r="B1" s="128"/>
      <c r="C1" s="128"/>
      <c r="D1" s="128"/>
      <c r="E1" s="128"/>
      <c r="F1" s="128"/>
      <c r="G1" s="129"/>
      <c r="H1" s="75" t="s">
        <v>62</v>
      </c>
      <c r="I1" s="76"/>
      <c r="J1" s="76"/>
      <c r="K1" s="76"/>
      <c r="R1" s="78"/>
      <c r="T1" s="79"/>
    </row>
    <row r="2" spans="1:22" s="33" customFormat="1" x14ac:dyDescent="0.25">
      <c r="A2" s="31"/>
      <c r="B2" s="32"/>
      <c r="E2" s="32"/>
      <c r="F2" s="31"/>
      <c r="G2" s="34"/>
      <c r="H2" s="35">
        <v>46151</v>
      </c>
      <c r="I2" s="36">
        <v>46172</v>
      </c>
      <c r="J2" s="36">
        <v>46186</v>
      </c>
      <c r="K2" s="36">
        <v>46193</v>
      </c>
      <c r="R2" s="37"/>
      <c r="T2" s="32"/>
    </row>
    <row r="3" spans="1:22" s="1" customFormat="1" ht="45.75" customHeight="1" x14ac:dyDescent="0.25">
      <c r="A3" s="38" t="s">
        <v>63</v>
      </c>
      <c r="B3" s="80" t="s">
        <v>123</v>
      </c>
      <c r="C3" s="1" t="s">
        <v>65</v>
      </c>
      <c r="D3" s="1" t="s">
        <v>66</v>
      </c>
      <c r="E3" s="25" t="s">
        <v>67</v>
      </c>
      <c r="F3" s="2" t="s">
        <v>68</v>
      </c>
      <c r="G3" s="40" t="s">
        <v>69</v>
      </c>
      <c r="H3" s="29" t="s">
        <v>70</v>
      </c>
      <c r="I3" s="29" t="s">
        <v>71</v>
      </c>
      <c r="J3" s="29" t="s">
        <v>72</v>
      </c>
      <c r="K3" s="29" t="s">
        <v>73</v>
      </c>
      <c r="L3" s="1" t="s">
        <v>74</v>
      </c>
      <c r="M3" s="1" t="s">
        <v>75</v>
      </c>
      <c r="N3" s="1" t="s">
        <v>76</v>
      </c>
      <c r="O3" s="1" t="s">
        <v>77</v>
      </c>
      <c r="P3" s="1" t="s">
        <v>78</v>
      </c>
      <c r="Q3" s="1" t="s">
        <v>79</v>
      </c>
      <c r="R3" s="25" t="s">
        <v>80</v>
      </c>
      <c r="T3" s="81" t="s">
        <v>123</v>
      </c>
      <c r="U3" s="82"/>
      <c r="V3" s="83"/>
    </row>
    <row r="4" spans="1:22" x14ac:dyDescent="0.25">
      <c r="A4" s="4">
        <v>1</v>
      </c>
      <c r="B4" s="66">
        <v>1</v>
      </c>
      <c r="D4" s="24" t="s">
        <v>20</v>
      </c>
      <c r="E4" s="4">
        <v>4312</v>
      </c>
      <c r="F4" s="24" t="s">
        <v>21</v>
      </c>
      <c r="G4" s="41">
        <v>89.6</v>
      </c>
      <c r="H4">
        <v>12</v>
      </c>
      <c r="I4" s="44">
        <v>2</v>
      </c>
      <c r="J4" s="30">
        <v>8</v>
      </c>
      <c r="R4" s="25">
        <f t="shared" ref="R4:R12" si="0">SUM(H4:Q4)</f>
        <v>22</v>
      </c>
      <c r="T4" s="84">
        <v>1</v>
      </c>
      <c r="U4" s="85" t="s">
        <v>20</v>
      </c>
      <c r="V4" s="86">
        <v>22</v>
      </c>
    </row>
    <row r="5" spans="1:22" x14ac:dyDescent="0.25">
      <c r="A5" s="4">
        <v>2</v>
      </c>
      <c r="B5" s="66">
        <v>4</v>
      </c>
      <c r="C5" t="s">
        <v>82</v>
      </c>
      <c r="D5" t="s">
        <v>47</v>
      </c>
      <c r="E5" s="4">
        <v>4757</v>
      </c>
      <c r="F5" s="24" t="s">
        <v>19</v>
      </c>
      <c r="G5" s="41">
        <v>96.3</v>
      </c>
      <c r="H5">
        <v>6</v>
      </c>
      <c r="I5" s="43">
        <v>4</v>
      </c>
      <c r="J5" s="43">
        <v>18</v>
      </c>
      <c r="R5" s="25">
        <f t="shared" si="0"/>
        <v>28</v>
      </c>
      <c r="T5" s="84">
        <v>2</v>
      </c>
      <c r="U5" s="85" t="s">
        <v>49</v>
      </c>
      <c r="V5" s="86">
        <v>24</v>
      </c>
    </row>
    <row r="6" spans="1:22" x14ac:dyDescent="0.25">
      <c r="A6" s="4">
        <v>3</v>
      </c>
      <c r="B6" s="87">
        <v>5</v>
      </c>
      <c r="D6" s="88" t="s">
        <v>33</v>
      </c>
      <c r="E6" s="89" t="s">
        <v>34</v>
      </c>
      <c r="H6" s="90">
        <v>8</v>
      </c>
      <c r="I6" s="91">
        <v>5</v>
      </c>
      <c r="J6" s="43">
        <v>18</v>
      </c>
      <c r="R6" s="25">
        <f t="shared" si="0"/>
        <v>31</v>
      </c>
      <c r="T6" s="84">
        <v>3</v>
      </c>
      <c r="U6" s="85" t="s">
        <v>26</v>
      </c>
      <c r="V6" s="86">
        <v>24</v>
      </c>
    </row>
    <row r="7" spans="1:22" x14ac:dyDescent="0.25">
      <c r="A7" s="4">
        <v>4</v>
      </c>
      <c r="B7" s="66">
        <v>2</v>
      </c>
      <c r="C7" t="s">
        <v>82</v>
      </c>
      <c r="D7" t="s">
        <v>49</v>
      </c>
      <c r="E7" s="4">
        <v>523</v>
      </c>
      <c r="F7" s="24" t="s">
        <v>19</v>
      </c>
      <c r="G7" s="41">
        <v>96.3</v>
      </c>
      <c r="H7">
        <v>12</v>
      </c>
      <c r="I7" s="30">
        <v>2</v>
      </c>
      <c r="J7" s="30">
        <v>10</v>
      </c>
      <c r="R7" s="25">
        <f t="shared" si="0"/>
        <v>24</v>
      </c>
      <c r="T7" s="84">
        <v>4</v>
      </c>
      <c r="U7" s="85" t="s">
        <v>47</v>
      </c>
      <c r="V7" s="86">
        <v>28</v>
      </c>
    </row>
    <row r="8" spans="1:22" x14ac:dyDescent="0.25">
      <c r="A8" s="4">
        <v>5</v>
      </c>
      <c r="B8" s="66">
        <v>3</v>
      </c>
      <c r="D8" t="s">
        <v>26</v>
      </c>
      <c r="E8" s="4">
        <v>100</v>
      </c>
      <c r="F8" s="24" t="s">
        <v>27</v>
      </c>
      <c r="G8" s="41">
        <v>90.2</v>
      </c>
      <c r="H8">
        <v>14</v>
      </c>
      <c r="I8" s="43">
        <v>4</v>
      </c>
      <c r="J8" s="30">
        <v>6</v>
      </c>
      <c r="R8" s="25">
        <f t="shared" si="0"/>
        <v>24</v>
      </c>
      <c r="T8" s="84">
        <v>5</v>
      </c>
      <c r="U8" s="88" t="s">
        <v>33</v>
      </c>
      <c r="V8" s="86">
        <v>31</v>
      </c>
    </row>
    <row r="9" spans="1:22" x14ac:dyDescent="0.25">
      <c r="A9" s="4">
        <v>6</v>
      </c>
      <c r="B9" s="92">
        <v>7</v>
      </c>
      <c r="D9" s="88" t="s">
        <v>118</v>
      </c>
      <c r="E9" s="89" t="s">
        <v>34</v>
      </c>
      <c r="H9" s="45">
        <v>24</v>
      </c>
      <c r="I9" s="91">
        <v>4</v>
      </c>
      <c r="J9" s="93">
        <v>6</v>
      </c>
      <c r="R9" s="25">
        <f t="shared" si="0"/>
        <v>34</v>
      </c>
      <c r="T9" s="84">
        <v>6</v>
      </c>
      <c r="U9" s="85" t="s">
        <v>84</v>
      </c>
      <c r="V9" s="86">
        <v>31</v>
      </c>
    </row>
    <row r="10" spans="1:22" x14ac:dyDescent="0.25">
      <c r="A10" s="4">
        <v>7</v>
      </c>
      <c r="B10" s="66">
        <v>8</v>
      </c>
      <c r="D10" t="s">
        <v>119</v>
      </c>
      <c r="E10" s="4" t="s">
        <v>31</v>
      </c>
      <c r="F10" s="24" t="s">
        <v>32</v>
      </c>
      <c r="G10" s="41">
        <v>111.3</v>
      </c>
      <c r="H10">
        <v>18</v>
      </c>
      <c r="I10" s="43">
        <v>4</v>
      </c>
      <c r="J10" s="30">
        <v>16</v>
      </c>
      <c r="R10" s="25">
        <f t="shared" si="0"/>
        <v>38</v>
      </c>
      <c r="T10" s="84">
        <v>7</v>
      </c>
      <c r="U10" s="88" t="s">
        <v>118</v>
      </c>
      <c r="V10" s="86">
        <v>34</v>
      </c>
    </row>
    <row r="11" spans="1:22" x14ac:dyDescent="0.25">
      <c r="A11" s="4">
        <v>8</v>
      </c>
      <c r="B11" s="66">
        <v>6</v>
      </c>
      <c r="C11" t="s">
        <v>83</v>
      </c>
      <c r="D11" t="s">
        <v>84</v>
      </c>
      <c r="E11" s="4">
        <v>1260</v>
      </c>
      <c r="F11" s="24" t="s">
        <v>85</v>
      </c>
      <c r="G11" s="41">
        <v>87.8</v>
      </c>
      <c r="H11" s="45">
        <v>24</v>
      </c>
      <c r="I11" s="30">
        <v>1</v>
      </c>
      <c r="J11" s="30">
        <v>6</v>
      </c>
      <c r="R11" s="25">
        <f t="shared" si="0"/>
        <v>31</v>
      </c>
      <c r="T11" s="84">
        <v>8</v>
      </c>
      <c r="U11" s="85" t="s">
        <v>119</v>
      </c>
      <c r="V11" s="86">
        <v>38</v>
      </c>
    </row>
    <row r="12" spans="1:22" ht="15.75" thickBot="1" x14ac:dyDescent="0.3">
      <c r="A12" s="4">
        <v>9</v>
      </c>
      <c r="B12" s="66">
        <v>9</v>
      </c>
      <c r="C12" t="s">
        <v>82</v>
      </c>
      <c r="D12" t="s">
        <v>86</v>
      </c>
      <c r="F12" s="24" t="s">
        <v>19</v>
      </c>
      <c r="G12" s="41">
        <v>96.3</v>
      </c>
      <c r="H12" s="45">
        <v>24</v>
      </c>
      <c r="I12" s="30">
        <v>3</v>
      </c>
      <c r="J12" s="43">
        <v>18</v>
      </c>
      <c r="R12" s="25">
        <f t="shared" si="0"/>
        <v>45</v>
      </c>
      <c r="T12" s="94">
        <v>9</v>
      </c>
      <c r="U12" s="95" t="s">
        <v>86</v>
      </c>
      <c r="V12" s="96">
        <v>45</v>
      </c>
    </row>
    <row r="15" spans="1:22" x14ac:dyDescent="0.25">
      <c r="D15" s="4"/>
    </row>
    <row r="16" spans="1:22" s="48" customFormat="1" x14ac:dyDescent="0.25">
      <c r="A16" s="46"/>
      <c r="B16" s="47"/>
      <c r="E16" s="47"/>
      <c r="F16" s="46"/>
      <c r="G16" s="49" t="s">
        <v>87</v>
      </c>
      <c r="H16" s="48">
        <v>5</v>
      </c>
      <c r="I16" s="50">
        <v>3</v>
      </c>
      <c r="J16" s="50">
        <v>5</v>
      </c>
      <c r="K16" s="50"/>
      <c r="R16" s="51"/>
      <c r="T16" s="47"/>
    </row>
    <row r="17" spans="1:24" s="48" customFormat="1" x14ac:dyDescent="0.25">
      <c r="A17" s="46"/>
      <c r="B17" s="47"/>
      <c r="E17" s="47"/>
      <c r="F17" s="46"/>
      <c r="G17" s="49" t="s">
        <v>88</v>
      </c>
      <c r="H17" s="48">
        <v>4</v>
      </c>
      <c r="I17" s="50">
        <v>1</v>
      </c>
      <c r="J17" s="50">
        <v>3</v>
      </c>
      <c r="K17" s="50"/>
      <c r="R17" s="51"/>
      <c r="T17" s="47"/>
    </row>
    <row r="21" spans="1:24" x14ac:dyDescent="0.25">
      <c r="D21" s="97" t="s">
        <v>120</v>
      </c>
      <c r="E21" s="97"/>
      <c r="F21" s="97" t="s">
        <v>121</v>
      </c>
      <c r="H21" s="53" t="s">
        <v>90</v>
      </c>
    </row>
    <row r="22" spans="1:24" x14ac:dyDescent="0.25">
      <c r="D22" s="97" t="s">
        <v>122</v>
      </c>
      <c r="E22" s="97" t="s">
        <v>26</v>
      </c>
      <c r="F22" s="97">
        <v>6</v>
      </c>
      <c r="H22" s="45" t="s">
        <v>124</v>
      </c>
    </row>
    <row r="23" spans="1:24" x14ac:dyDescent="0.25">
      <c r="D23" s="97" t="s">
        <v>122</v>
      </c>
      <c r="E23" s="97" t="s">
        <v>118</v>
      </c>
      <c r="F23" s="97">
        <v>6</v>
      </c>
      <c r="H23" s="42" t="s">
        <v>92</v>
      </c>
    </row>
    <row r="24" spans="1:24" x14ac:dyDescent="0.25">
      <c r="D24" s="97" t="s">
        <v>122</v>
      </c>
      <c r="E24" s="97" t="s">
        <v>54</v>
      </c>
      <c r="F24" s="97">
        <v>6</v>
      </c>
      <c r="H24" s="98" t="s">
        <v>125</v>
      </c>
    </row>
    <row r="25" spans="1:24" x14ac:dyDescent="0.25">
      <c r="D25" s="97">
        <v>2</v>
      </c>
      <c r="E25" s="97" t="s">
        <v>20</v>
      </c>
      <c r="F25" s="97">
        <v>8</v>
      </c>
      <c r="H25" t="s">
        <v>94</v>
      </c>
    </row>
    <row r="26" spans="1:24" x14ac:dyDescent="0.25">
      <c r="D26" s="97">
        <v>3</v>
      </c>
      <c r="E26" s="97" t="s">
        <v>23</v>
      </c>
      <c r="F26" s="97">
        <v>10</v>
      </c>
      <c r="H26" t="s">
        <v>126</v>
      </c>
    </row>
    <row r="27" spans="1:24" x14ac:dyDescent="0.25">
      <c r="D27" s="97">
        <v>4</v>
      </c>
      <c r="E27" s="97" t="s">
        <v>119</v>
      </c>
      <c r="F27" s="97">
        <v>16</v>
      </c>
      <c r="X27" s="99"/>
    </row>
    <row r="30" spans="1:24" ht="15.75" x14ac:dyDescent="0.25">
      <c r="D30" s="55"/>
      <c r="E30" s="55"/>
      <c r="F30" s="55"/>
    </row>
    <row r="31" spans="1:24" ht="15.75" x14ac:dyDescent="0.25">
      <c r="H31" s="52" t="s">
        <v>89</v>
      </c>
    </row>
    <row r="32" spans="1:24" ht="15.75" x14ac:dyDescent="0.25">
      <c r="A32" s="54" t="s">
        <v>97</v>
      </c>
      <c r="B32" s="55"/>
      <c r="C32" s="55"/>
      <c r="D32" t="s">
        <v>98</v>
      </c>
      <c r="F32" s="24" t="s">
        <v>25</v>
      </c>
      <c r="G32" s="56"/>
    </row>
    <row r="33" spans="2:25" x14ac:dyDescent="0.25">
      <c r="D33" t="s">
        <v>99</v>
      </c>
      <c r="F33" s="24" t="s">
        <v>100</v>
      </c>
      <c r="H33" s="53" t="s">
        <v>90</v>
      </c>
      <c r="X33" s="24" t="s">
        <v>20</v>
      </c>
      <c r="Y33" s="25">
        <v>22</v>
      </c>
    </row>
    <row r="34" spans="2:25" x14ac:dyDescent="0.25">
      <c r="C34" t="s">
        <v>82</v>
      </c>
      <c r="D34" t="s">
        <v>101</v>
      </c>
      <c r="F34" s="24" t="s">
        <v>102</v>
      </c>
      <c r="G34" s="57">
        <v>96</v>
      </c>
      <c r="H34" s="45" t="s">
        <v>91</v>
      </c>
      <c r="X34" t="s">
        <v>49</v>
      </c>
      <c r="Y34" s="25">
        <v>24</v>
      </c>
    </row>
    <row r="35" spans="2:25" x14ac:dyDescent="0.25">
      <c r="C35" t="s">
        <v>83</v>
      </c>
      <c r="D35" t="s">
        <v>103</v>
      </c>
      <c r="F35" s="24" t="s">
        <v>104</v>
      </c>
      <c r="G35" s="57">
        <v>94</v>
      </c>
      <c r="H35" s="42" t="s">
        <v>127</v>
      </c>
      <c r="X35" t="s">
        <v>26</v>
      </c>
      <c r="Y35" s="25">
        <v>24</v>
      </c>
    </row>
    <row r="36" spans="2:25" x14ac:dyDescent="0.25">
      <c r="C36" t="s">
        <v>82</v>
      </c>
      <c r="D36" t="s">
        <v>105</v>
      </c>
      <c r="F36" s="24" t="s">
        <v>106</v>
      </c>
      <c r="G36" s="57">
        <v>105</v>
      </c>
      <c r="X36" t="s">
        <v>47</v>
      </c>
      <c r="Y36" s="25">
        <v>28</v>
      </c>
    </row>
    <row r="37" spans="2:25" x14ac:dyDescent="0.25">
      <c r="C37" t="s">
        <v>83</v>
      </c>
      <c r="D37" t="s">
        <v>107</v>
      </c>
      <c r="F37" s="24" t="s">
        <v>108</v>
      </c>
      <c r="G37" s="57">
        <v>101</v>
      </c>
      <c r="H37" t="s">
        <v>93</v>
      </c>
      <c r="X37" s="88" t="s">
        <v>33</v>
      </c>
      <c r="Y37" s="25">
        <v>31</v>
      </c>
    </row>
    <row r="38" spans="2:25" x14ac:dyDescent="0.25">
      <c r="C38" t="s">
        <v>82</v>
      </c>
      <c r="D38" t="s">
        <v>109</v>
      </c>
      <c r="F38" s="24" t="s">
        <v>110</v>
      </c>
      <c r="G38" s="57">
        <v>105.7</v>
      </c>
      <c r="H38" t="s">
        <v>94</v>
      </c>
      <c r="X38" t="s">
        <v>84</v>
      </c>
      <c r="Y38" s="25">
        <v>31</v>
      </c>
    </row>
    <row r="39" spans="2:25" x14ac:dyDescent="0.25">
      <c r="C39" t="s">
        <v>82</v>
      </c>
      <c r="D39" t="s">
        <v>111</v>
      </c>
      <c r="F39" s="24" t="s">
        <v>112</v>
      </c>
      <c r="G39" s="57">
        <v>93.6</v>
      </c>
      <c r="X39" s="88" t="s">
        <v>118</v>
      </c>
      <c r="Y39" s="25">
        <v>34</v>
      </c>
    </row>
    <row r="40" spans="2:25" x14ac:dyDescent="0.25">
      <c r="C40" t="s">
        <v>82</v>
      </c>
      <c r="D40" t="s">
        <v>113</v>
      </c>
      <c r="E40" s="4">
        <v>1662</v>
      </c>
      <c r="F40" s="24" t="s">
        <v>114</v>
      </c>
      <c r="G40" s="57">
        <v>100</v>
      </c>
      <c r="H40" t="s">
        <v>95</v>
      </c>
      <c r="X40" t="s">
        <v>119</v>
      </c>
      <c r="Y40" s="25">
        <v>38</v>
      </c>
    </row>
    <row r="41" spans="2:25" x14ac:dyDescent="0.25">
      <c r="C41" t="s">
        <v>83</v>
      </c>
      <c r="G41" s="57">
        <v>99.6</v>
      </c>
      <c r="I41" s="24" t="s">
        <v>96</v>
      </c>
      <c r="X41" t="s">
        <v>86</v>
      </c>
      <c r="Y41" s="25">
        <v>45</v>
      </c>
    </row>
    <row r="42" spans="2:25" x14ac:dyDescent="0.25">
      <c r="C42" t="s">
        <v>83</v>
      </c>
      <c r="G42" s="57">
        <v>98</v>
      </c>
    </row>
    <row r="43" spans="2:25" ht="13.9" customHeight="1" x14ac:dyDescent="0.25">
      <c r="D43" s="26"/>
      <c r="E43" s="60" t="s">
        <v>32</v>
      </c>
      <c r="F43" s="61" t="s">
        <v>117</v>
      </c>
      <c r="H43" t="s">
        <v>62</v>
      </c>
    </row>
    <row r="45" spans="2:25" x14ac:dyDescent="0.25">
      <c r="B45" s="58" t="s">
        <v>115</v>
      </c>
      <c r="C45" s="59" t="s">
        <v>116</v>
      </c>
    </row>
    <row r="46" spans="2:25" x14ac:dyDescent="0.25">
      <c r="B46" s="24" t="s">
        <v>60</v>
      </c>
    </row>
  </sheetData>
  <mergeCells count="1">
    <mergeCell ref="A1:G1"/>
  </mergeCells>
  <hyperlinks>
    <hyperlink ref="B45" r:id="rId1" display="https://www.caverunsailing.org/members/jonathansikora/" xr:uid="{107F1D1F-AA1F-430F-A3DA-1FAC09231D1F}"/>
  </hyperlinks>
  <printOptions gridLines="1"/>
  <pageMargins left="0.25" right="0.25" top="0.75" bottom="0.75" header="0.3" footer="0.3"/>
  <pageSetup scale="83" orientation="landscape" horizontalDpi="4294967292" verticalDpi="0"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9A82A4-BC93-4254-9ABE-5A69F4935B23}">
  <sheetPr>
    <tabColor rgb="FFFFFF00"/>
    <pageSetUpPr fitToPage="1"/>
  </sheetPr>
  <dimension ref="A1:R45"/>
  <sheetViews>
    <sheetView topLeftCell="A7" workbookViewId="0">
      <selection activeCell="F43" sqref="F43"/>
    </sheetView>
  </sheetViews>
  <sheetFormatPr defaultRowHeight="15" x14ac:dyDescent="0.25"/>
  <cols>
    <col min="1" max="1" width="11.7109375" bestFit="1" customWidth="1"/>
    <col min="2" max="2" width="13.140625" customWidth="1"/>
    <col min="3" max="3" width="10.85546875" customWidth="1"/>
    <col min="4" max="4" width="12.42578125" bestFit="1" customWidth="1"/>
    <col min="5" max="5" width="10.7109375" customWidth="1"/>
    <col min="6" max="6" width="9.85546875" bestFit="1" customWidth="1"/>
    <col min="7" max="8" width="9.7109375" customWidth="1"/>
    <col min="9" max="9" width="9.42578125" bestFit="1" customWidth="1"/>
    <col min="10" max="10" width="10" bestFit="1" customWidth="1"/>
    <col min="11" max="11" width="13.5703125" customWidth="1"/>
    <col min="12" max="12" width="7.28515625" bestFit="1" customWidth="1"/>
    <col min="14" max="16" width="9.7109375" style="65" customWidth="1"/>
  </cols>
  <sheetData>
    <row r="1" spans="1:18" x14ac:dyDescent="0.25">
      <c r="A1" s="1" t="s">
        <v>0</v>
      </c>
      <c r="B1" s="2">
        <v>3</v>
      </c>
      <c r="C1" s="25" t="s">
        <v>1</v>
      </c>
      <c r="D1" s="3">
        <v>46186</v>
      </c>
      <c r="L1" s="4"/>
      <c r="M1" s="4"/>
      <c r="N1" s="5"/>
      <c r="O1" s="6"/>
      <c r="P1" s="7"/>
    </row>
    <row r="2" spans="1:18" ht="47.25" x14ac:dyDescent="0.25">
      <c r="A2" s="8" t="s">
        <v>2</v>
      </c>
      <c r="B2" s="62" t="s">
        <v>3</v>
      </c>
      <c r="C2" s="8" t="s">
        <v>4</v>
      </c>
      <c r="D2" s="62" t="s">
        <v>5</v>
      </c>
      <c r="E2" s="8" t="s">
        <v>6</v>
      </c>
      <c r="F2" s="9" t="s">
        <v>7</v>
      </c>
      <c r="G2" s="63" t="s">
        <v>8</v>
      </c>
      <c r="H2" s="63" t="s">
        <v>9</v>
      </c>
      <c r="I2" s="10" t="s">
        <v>10</v>
      </c>
      <c r="J2" s="10" t="s">
        <v>11</v>
      </c>
      <c r="K2" s="10" t="s">
        <v>12</v>
      </c>
      <c r="L2" s="11" t="s">
        <v>42</v>
      </c>
      <c r="M2" s="4"/>
      <c r="N2" s="12" t="s">
        <v>14</v>
      </c>
      <c r="O2" s="12" t="s">
        <v>15</v>
      </c>
      <c r="P2" s="13" t="s">
        <v>16</v>
      </c>
    </row>
    <row r="3" spans="1:18" x14ac:dyDescent="0.25">
      <c r="G3" s="64"/>
      <c r="H3" s="64"/>
    </row>
    <row r="4" spans="1:18" x14ac:dyDescent="0.25">
      <c r="A4" s="4">
        <v>6</v>
      </c>
      <c r="B4" t="s">
        <v>20</v>
      </c>
      <c r="C4" s="4">
        <v>4312</v>
      </c>
      <c r="D4" t="s">
        <v>21</v>
      </c>
      <c r="E4" s="4">
        <v>89.6</v>
      </c>
      <c r="G4" s="66">
        <v>27</v>
      </c>
      <c r="H4" s="66">
        <v>28</v>
      </c>
      <c r="I4" s="14">
        <f t="shared" ref="I4" si="0">F4+G4+H4/60</f>
        <v>27.466666666666665</v>
      </c>
      <c r="J4" s="14">
        <f t="shared" ref="J4:J12" si="1">I4/E4*100</f>
        <v>30.654761904761905</v>
      </c>
      <c r="K4" s="17" t="str">
        <f t="shared" ref="K4:K12" si="2">TEXT((J4/24)/60,"mm:ss")</f>
        <v>30:39</v>
      </c>
      <c r="L4" s="4">
        <v>3</v>
      </c>
      <c r="M4" s="4"/>
      <c r="N4" s="5"/>
      <c r="O4" s="18"/>
      <c r="P4" s="7"/>
      <c r="Q4" s="19"/>
      <c r="R4" s="19"/>
    </row>
    <row r="5" spans="1:18" s="68" customFormat="1" hidden="1" x14ac:dyDescent="0.25">
      <c r="A5" s="67"/>
      <c r="B5" s="68" t="s">
        <v>18</v>
      </c>
      <c r="C5" s="67">
        <v>1351</v>
      </c>
      <c r="D5" s="68" t="s">
        <v>19</v>
      </c>
      <c r="E5" s="67">
        <v>96.3</v>
      </c>
      <c r="G5" s="66"/>
      <c r="H5" s="66"/>
      <c r="I5" s="14" t="e">
        <f>G5+H5+#REF!/60</f>
        <v>#REF!</v>
      </c>
      <c r="J5" s="14" t="e">
        <f t="shared" si="1"/>
        <v>#REF!</v>
      </c>
      <c r="K5" s="17" t="e">
        <f t="shared" si="2"/>
        <v>#REF!</v>
      </c>
      <c r="L5" s="67"/>
      <c r="M5" s="67"/>
      <c r="N5" s="69"/>
      <c r="O5" s="67"/>
      <c r="P5" s="70"/>
    </row>
    <row r="6" spans="1:18" s="68" customFormat="1" hidden="1" x14ac:dyDescent="0.25">
      <c r="B6" s="68" t="s">
        <v>33</v>
      </c>
      <c r="C6" s="67" t="s">
        <v>34</v>
      </c>
      <c r="G6" s="64"/>
      <c r="H6" s="64"/>
      <c r="I6" s="14" t="e">
        <f>G6+H6+#REF!/60</f>
        <v>#REF!</v>
      </c>
      <c r="J6" s="14" t="e">
        <f t="shared" si="1"/>
        <v>#REF!</v>
      </c>
      <c r="K6" s="17" t="e">
        <f t="shared" si="2"/>
        <v>#REF!</v>
      </c>
    </row>
    <row r="7" spans="1:18" x14ac:dyDescent="0.25">
      <c r="A7" s="4">
        <v>6</v>
      </c>
      <c r="B7" t="s">
        <v>23</v>
      </c>
      <c r="C7" s="4">
        <v>523</v>
      </c>
      <c r="D7" t="s">
        <v>19</v>
      </c>
      <c r="E7" s="4">
        <v>96.3</v>
      </c>
      <c r="G7" s="66">
        <v>48</v>
      </c>
      <c r="H7" s="66">
        <v>14</v>
      </c>
      <c r="I7" s="14">
        <f t="shared" ref="I7:I12" si="3">F7+G7+H7/60</f>
        <v>48.233333333333334</v>
      </c>
      <c r="J7" s="14">
        <f t="shared" si="1"/>
        <v>50.086535133264107</v>
      </c>
      <c r="K7" s="17" t="str">
        <f t="shared" si="2"/>
        <v>50:05</v>
      </c>
      <c r="L7" s="4">
        <v>4</v>
      </c>
      <c r="M7" s="4"/>
      <c r="N7" s="5"/>
      <c r="O7" s="6"/>
      <c r="P7" s="7"/>
    </row>
    <row r="8" spans="1:18" x14ac:dyDescent="0.25">
      <c r="A8" s="4">
        <v>6</v>
      </c>
      <c r="B8" t="s">
        <v>26</v>
      </c>
      <c r="C8" s="4">
        <v>100</v>
      </c>
      <c r="D8" t="s">
        <v>27</v>
      </c>
      <c r="E8" s="4">
        <v>90.2</v>
      </c>
      <c r="G8" s="66">
        <v>27</v>
      </c>
      <c r="H8" s="66">
        <v>20</v>
      </c>
      <c r="I8" s="14">
        <f t="shared" si="3"/>
        <v>27.333333333333332</v>
      </c>
      <c r="J8" s="14">
        <f t="shared" si="1"/>
        <v>30.303030303030297</v>
      </c>
      <c r="K8" s="17" t="str">
        <f t="shared" si="2"/>
        <v>30:18</v>
      </c>
      <c r="L8" s="4">
        <v>2</v>
      </c>
      <c r="M8" s="4"/>
      <c r="N8" s="5"/>
      <c r="O8" s="6"/>
      <c r="P8" s="7"/>
    </row>
    <row r="9" spans="1:18" x14ac:dyDescent="0.25">
      <c r="A9" s="4">
        <v>6</v>
      </c>
      <c r="B9" t="s">
        <v>118</v>
      </c>
      <c r="C9" s="4" t="s">
        <v>34</v>
      </c>
      <c r="E9" s="4"/>
      <c r="G9" s="66"/>
      <c r="H9" s="66"/>
      <c r="I9" s="14"/>
      <c r="J9" s="14"/>
      <c r="K9" s="17"/>
      <c r="L9" s="4">
        <v>2</v>
      </c>
      <c r="M9" s="4"/>
      <c r="N9" s="5"/>
      <c r="O9" s="6"/>
      <c r="P9" s="7"/>
    </row>
    <row r="10" spans="1:18" x14ac:dyDescent="0.25">
      <c r="A10" s="4">
        <v>6</v>
      </c>
      <c r="B10" t="s">
        <v>119</v>
      </c>
      <c r="C10" s="4" t="s">
        <v>31</v>
      </c>
      <c r="D10" t="s">
        <v>32</v>
      </c>
      <c r="E10" s="4">
        <v>111.3</v>
      </c>
      <c r="G10" s="66">
        <v>0</v>
      </c>
      <c r="H10" s="66">
        <v>0</v>
      </c>
      <c r="I10" s="14">
        <f t="shared" si="3"/>
        <v>0</v>
      </c>
      <c r="J10" s="14">
        <f t="shared" si="1"/>
        <v>0</v>
      </c>
      <c r="K10" s="17" t="str">
        <f t="shared" si="2"/>
        <v>00:00</v>
      </c>
      <c r="L10" s="4">
        <v>5</v>
      </c>
      <c r="M10" s="4"/>
      <c r="N10" s="5"/>
      <c r="O10" s="6"/>
      <c r="P10" s="7"/>
    </row>
    <row r="11" spans="1:18" x14ac:dyDescent="0.25">
      <c r="A11" s="4">
        <v>6</v>
      </c>
      <c r="B11" t="s">
        <v>54</v>
      </c>
      <c r="C11" s="4">
        <v>1292</v>
      </c>
      <c r="D11" t="s">
        <v>22</v>
      </c>
      <c r="E11" s="4">
        <v>87.8</v>
      </c>
      <c r="G11" s="66">
        <v>22</v>
      </c>
      <c r="H11" s="66">
        <v>30</v>
      </c>
      <c r="I11" s="14">
        <f t="shared" si="3"/>
        <v>22.5</v>
      </c>
      <c r="J11" s="14">
        <f t="shared" si="1"/>
        <v>25.626423690205012</v>
      </c>
      <c r="K11" s="17" t="str">
        <f t="shared" si="2"/>
        <v>25:38</v>
      </c>
      <c r="L11" s="4">
        <v>1</v>
      </c>
      <c r="M11" s="4"/>
      <c r="N11" s="5"/>
      <c r="O11" s="6"/>
      <c r="P11" s="7"/>
    </row>
    <row r="12" spans="1:18" s="68" customFormat="1" hidden="1" x14ac:dyDescent="0.25">
      <c r="A12" s="67"/>
      <c r="B12" s="68" t="s">
        <v>55</v>
      </c>
      <c r="C12" s="67">
        <v>11951</v>
      </c>
      <c r="D12" s="68" t="s">
        <v>19</v>
      </c>
      <c r="E12" s="67">
        <v>96.3</v>
      </c>
      <c r="F12" s="67"/>
      <c r="G12" s="67"/>
      <c r="H12" s="67"/>
      <c r="I12" s="71">
        <f t="shared" si="3"/>
        <v>0</v>
      </c>
      <c r="J12" s="71">
        <f t="shared" si="1"/>
        <v>0</v>
      </c>
      <c r="K12" s="72" t="str">
        <f t="shared" si="2"/>
        <v>00:00</v>
      </c>
      <c r="L12" s="67"/>
      <c r="M12" s="67"/>
      <c r="N12" s="69"/>
      <c r="O12" s="67"/>
      <c r="P12" s="70"/>
      <c r="Q12" s="73"/>
    </row>
    <row r="14" spans="1:18" x14ac:dyDescent="0.25">
      <c r="Q14" s="23"/>
    </row>
    <row r="16" spans="1:18" x14ac:dyDescent="0.25">
      <c r="A16" s="4">
        <v>7</v>
      </c>
      <c r="B16" t="s">
        <v>20</v>
      </c>
      <c r="C16" s="4">
        <v>4312</v>
      </c>
      <c r="D16" t="s">
        <v>21</v>
      </c>
      <c r="E16" s="4">
        <v>89.6</v>
      </c>
      <c r="G16" s="66">
        <v>22</v>
      </c>
      <c r="H16" s="66">
        <v>12</v>
      </c>
      <c r="I16" s="14">
        <f t="shared" ref="I16" si="4">F16+G16+H16/60</f>
        <v>22.2</v>
      </c>
      <c r="J16" s="14">
        <f t="shared" ref="J16:J24" si="5">I16/E16*100</f>
        <v>24.776785714285715</v>
      </c>
      <c r="K16" s="17" t="str">
        <f t="shared" ref="K16:K24" si="6">TEXT((J16/24)/60,"mm:ss")</f>
        <v>24:47</v>
      </c>
      <c r="L16" s="4">
        <v>1</v>
      </c>
      <c r="M16" s="4"/>
      <c r="N16" s="5"/>
      <c r="O16" s="18"/>
      <c r="P16" s="7"/>
      <c r="Q16" s="19"/>
      <c r="R16" s="19"/>
    </row>
    <row r="17" spans="1:18" s="68" customFormat="1" hidden="1" x14ac:dyDescent="0.25">
      <c r="A17" s="67"/>
      <c r="B17" s="68" t="s">
        <v>18</v>
      </c>
      <c r="C17" s="67">
        <v>1351</v>
      </c>
      <c r="D17" s="68" t="s">
        <v>19</v>
      </c>
      <c r="E17" s="67">
        <v>96.3</v>
      </c>
      <c r="G17" s="66"/>
      <c r="H17" s="66"/>
      <c r="I17" s="14" t="e">
        <f>G17+H17+#REF!/60</f>
        <v>#REF!</v>
      </c>
      <c r="J17" s="14" t="e">
        <f t="shared" si="5"/>
        <v>#REF!</v>
      </c>
      <c r="K17" s="17" t="e">
        <f t="shared" si="6"/>
        <v>#REF!</v>
      </c>
      <c r="L17" s="67"/>
      <c r="M17" s="67"/>
      <c r="N17" s="69"/>
      <c r="O17" s="67"/>
      <c r="P17" s="70"/>
    </row>
    <row r="18" spans="1:18" s="68" customFormat="1" hidden="1" x14ac:dyDescent="0.25">
      <c r="B18" s="68" t="s">
        <v>33</v>
      </c>
      <c r="C18" s="67" t="s">
        <v>34</v>
      </c>
      <c r="G18" s="64"/>
      <c r="H18" s="64"/>
      <c r="I18" s="14" t="e">
        <f>G18+H18+#REF!/60</f>
        <v>#REF!</v>
      </c>
      <c r="J18" s="14" t="e">
        <f t="shared" si="5"/>
        <v>#REF!</v>
      </c>
      <c r="K18" s="17" t="e">
        <f t="shared" si="6"/>
        <v>#REF!</v>
      </c>
    </row>
    <row r="19" spans="1:18" x14ac:dyDescent="0.25">
      <c r="A19" s="4">
        <v>7</v>
      </c>
      <c r="B19" t="s">
        <v>23</v>
      </c>
      <c r="C19" s="4">
        <v>523</v>
      </c>
      <c r="D19" t="s">
        <v>19</v>
      </c>
      <c r="E19" s="4">
        <v>96.3</v>
      </c>
      <c r="G19" s="66">
        <v>29</v>
      </c>
      <c r="H19" s="66">
        <v>23</v>
      </c>
      <c r="I19" s="14">
        <f t="shared" ref="I19:I24" si="7">F19+G19+H19/60</f>
        <v>29.383333333333333</v>
      </c>
      <c r="J19" s="14">
        <f t="shared" si="5"/>
        <v>30.512287988923504</v>
      </c>
      <c r="K19" s="17" t="str">
        <f t="shared" si="6"/>
        <v>30:31</v>
      </c>
      <c r="L19" s="4">
        <v>4</v>
      </c>
      <c r="M19" s="4"/>
      <c r="N19" s="5"/>
      <c r="O19" s="6"/>
      <c r="P19" s="7"/>
    </row>
    <row r="20" spans="1:18" x14ac:dyDescent="0.25">
      <c r="A20" s="4">
        <v>7</v>
      </c>
      <c r="B20" t="s">
        <v>26</v>
      </c>
      <c r="C20" s="4">
        <v>100</v>
      </c>
      <c r="D20" t="s">
        <v>27</v>
      </c>
      <c r="E20" s="4">
        <v>90.2</v>
      </c>
      <c r="G20" s="66">
        <v>23</v>
      </c>
      <c r="H20" s="66">
        <v>37</v>
      </c>
      <c r="I20" s="14">
        <f t="shared" si="7"/>
        <v>23.616666666666667</v>
      </c>
      <c r="J20" s="14">
        <f t="shared" si="5"/>
        <v>26.182557280118257</v>
      </c>
      <c r="K20" s="17" t="str">
        <f t="shared" si="6"/>
        <v>26:11</v>
      </c>
      <c r="L20" s="4">
        <v>3</v>
      </c>
      <c r="M20" s="4"/>
      <c r="N20" s="5"/>
      <c r="O20" s="6"/>
      <c r="P20" s="7"/>
    </row>
    <row r="21" spans="1:18" x14ac:dyDescent="0.25">
      <c r="A21" s="4">
        <v>7</v>
      </c>
      <c r="B21" t="s">
        <v>118</v>
      </c>
      <c r="C21" s="4" t="s">
        <v>34</v>
      </c>
      <c r="E21" s="4"/>
      <c r="G21" s="66"/>
      <c r="H21" s="66"/>
      <c r="I21" s="14"/>
      <c r="J21" s="14"/>
      <c r="K21" s="17"/>
      <c r="L21" s="4">
        <v>2</v>
      </c>
      <c r="M21" s="4"/>
      <c r="N21" s="5"/>
      <c r="O21" s="6"/>
      <c r="P21" s="7"/>
    </row>
    <row r="22" spans="1:18" x14ac:dyDescent="0.25">
      <c r="A22" s="4">
        <v>7</v>
      </c>
      <c r="B22" t="s">
        <v>119</v>
      </c>
      <c r="C22" s="4" t="s">
        <v>31</v>
      </c>
      <c r="D22" t="s">
        <v>32</v>
      </c>
      <c r="E22" s="4">
        <v>111.3</v>
      </c>
      <c r="G22" s="66">
        <v>0</v>
      </c>
      <c r="H22" s="66">
        <v>0</v>
      </c>
      <c r="I22" s="14">
        <f t="shared" si="7"/>
        <v>0</v>
      </c>
      <c r="J22" s="14">
        <f t="shared" si="5"/>
        <v>0</v>
      </c>
      <c r="K22" s="17" t="str">
        <f t="shared" si="6"/>
        <v>00:00</v>
      </c>
      <c r="L22" s="4">
        <v>5</v>
      </c>
      <c r="M22" s="4"/>
      <c r="N22" s="5"/>
      <c r="O22" s="6"/>
      <c r="P22" s="7"/>
    </row>
    <row r="23" spans="1:18" x14ac:dyDescent="0.25">
      <c r="A23" s="4">
        <v>7</v>
      </c>
      <c r="B23" t="s">
        <v>54</v>
      </c>
      <c r="C23" s="4">
        <v>1292</v>
      </c>
      <c r="D23" t="s">
        <v>22</v>
      </c>
      <c r="E23" s="4">
        <v>87.8</v>
      </c>
      <c r="G23" s="66">
        <v>21</v>
      </c>
      <c r="H23" s="66">
        <v>49</v>
      </c>
      <c r="I23" s="14">
        <f t="shared" si="7"/>
        <v>21.816666666666666</v>
      </c>
      <c r="J23" s="14">
        <f t="shared" si="5"/>
        <v>24.848139711465453</v>
      </c>
      <c r="K23" s="17" t="str">
        <f t="shared" si="6"/>
        <v>24:51</v>
      </c>
      <c r="L23" s="4">
        <v>2</v>
      </c>
      <c r="M23" s="4"/>
      <c r="N23" s="5"/>
      <c r="O23" s="6"/>
      <c r="P23" s="7"/>
    </row>
    <row r="24" spans="1:18" s="68" customFormat="1" hidden="1" x14ac:dyDescent="0.25">
      <c r="A24" s="67"/>
      <c r="B24" s="68" t="s">
        <v>55</v>
      </c>
      <c r="C24" s="67">
        <v>11951</v>
      </c>
      <c r="D24" s="68" t="s">
        <v>19</v>
      </c>
      <c r="E24" s="67">
        <v>96.3</v>
      </c>
      <c r="F24" s="67"/>
      <c r="G24" s="67"/>
      <c r="H24" s="67"/>
      <c r="I24" s="71">
        <f t="shared" si="7"/>
        <v>0</v>
      </c>
      <c r="J24" s="71">
        <f t="shared" si="5"/>
        <v>0</v>
      </c>
      <c r="K24" s="72" t="str">
        <f t="shared" si="6"/>
        <v>00:00</v>
      </c>
      <c r="L24" s="67"/>
      <c r="M24" s="67"/>
      <c r="N24" s="69"/>
      <c r="O24" s="67"/>
      <c r="P24" s="70"/>
      <c r="Q24" s="73"/>
    </row>
    <row r="28" spans="1:18" x14ac:dyDescent="0.25">
      <c r="A28" s="4">
        <v>8</v>
      </c>
      <c r="B28" t="s">
        <v>20</v>
      </c>
      <c r="C28" s="4">
        <v>4312</v>
      </c>
      <c r="D28" t="s">
        <v>21</v>
      </c>
      <c r="E28" s="4">
        <v>89.6</v>
      </c>
      <c r="G28" s="66">
        <v>53</v>
      </c>
      <c r="H28" s="66">
        <v>28</v>
      </c>
      <c r="I28" s="14">
        <f t="shared" ref="I28" si="8">F28+G28+H28/60</f>
        <v>53.466666666666669</v>
      </c>
      <c r="J28" s="14">
        <f t="shared" ref="J28:J35" si="9">I28/E28*100</f>
        <v>59.672619047619058</v>
      </c>
      <c r="K28" s="17" t="str">
        <f t="shared" ref="K28:K35" si="10">TEXT((J28/24)/60,"mm:ss")</f>
        <v>59:40</v>
      </c>
      <c r="L28" s="4">
        <v>4</v>
      </c>
      <c r="M28" s="4"/>
      <c r="N28" s="5"/>
      <c r="O28" s="18"/>
      <c r="P28" s="7"/>
      <c r="Q28" s="19"/>
      <c r="R28" s="19"/>
    </row>
    <row r="29" spans="1:18" s="68" customFormat="1" hidden="1" x14ac:dyDescent="0.25">
      <c r="A29" s="67"/>
      <c r="B29" s="68" t="s">
        <v>18</v>
      </c>
      <c r="C29" s="67">
        <v>1351</v>
      </c>
      <c r="D29" s="68" t="s">
        <v>19</v>
      </c>
      <c r="E29" s="67">
        <v>96.3</v>
      </c>
      <c r="G29" s="66"/>
      <c r="H29" s="66"/>
      <c r="I29" s="14" t="e">
        <f>G29+H29+#REF!/60</f>
        <v>#REF!</v>
      </c>
      <c r="J29" s="14" t="e">
        <f t="shared" si="9"/>
        <v>#REF!</v>
      </c>
      <c r="K29" s="17" t="e">
        <f t="shared" si="10"/>
        <v>#REF!</v>
      </c>
      <c r="L29" s="67"/>
      <c r="M29" s="67"/>
      <c r="N29" s="69"/>
      <c r="O29" s="67"/>
      <c r="P29" s="70"/>
    </row>
    <row r="30" spans="1:18" s="68" customFormat="1" hidden="1" x14ac:dyDescent="0.25">
      <c r="B30" s="68" t="s">
        <v>33</v>
      </c>
      <c r="C30" s="67" t="s">
        <v>34</v>
      </c>
      <c r="G30" s="64"/>
      <c r="H30" s="64"/>
      <c r="I30" s="14" t="e">
        <f>G30+H30+#REF!/60</f>
        <v>#REF!</v>
      </c>
      <c r="J30" s="14" t="e">
        <f t="shared" si="9"/>
        <v>#REF!</v>
      </c>
      <c r="K30" s="17" t="e">
        <f t="shared" si="10"/>
        <v>#REF!</v>
      </c>
    </row>
    <row r="31" spans="1:18" x14ac:dyDescent="0.25">
      <c r="A31" s="4">
        <v>8</v>
      </c>
      <c r="B31" t="s">
        <v>23</v>
      </c>
      <c r="C31" s="4">
        <v>523</v>
      </c>
      <c r="D31" t="s">
        <v>19</v>
      </c>
      <c r="E31" s="4">
        <v>96.3</v>
      </c>
      <c r="G31" s="66">
        <v>53</v>
      </c>
      <c r="H31" s="66">
        <v>7</v>
      </c>
      <c r="I31" s="14">
        <f t="shared" ref="I31:I35" si="11">F31+G31+H31/60</f>
        <v>53.116666666666667</v>
      </c>
      <c r="J31" s="14">
        <f t="shared" si="9"/>
        <v>55.157493942540668</v>
      </c>
      <c r="K31" s="17" t="str">
        <f t="shared" si="10"/>
        <v>55:09</v>
      </c>
      <c r="L31" s="4">
        <v>2</v>
      </c>
      <c r="M31" s="4"/>
      <c r="N31" s="5"/>
      <c r="O31" s="6"/>
      <c r="P31" s="7"/>
    </row>
    <row r="32" spans="1:18" x14ac:dyDescent="0.25">
      <c r="A32" s="4">
        <v>8</v>
      </c>
      <c r="B32" t="s">
        <v>26</v>
      </c>
      <c r="C32" s="4">
        <v>100</v>
      </c>
      <c r="D32" t="s">
        <v>27</v>
      </c>
      <c r="E32" s="4">
        <v>90.2</v>
      </c>
      <c r="G32" s="66">
        <v>48</v>
      </c>
      <c r="H32" s="66">
        <v>23</v>
      </c>
      <c r="I32" s="14">
        <f t="shared" si="11"/>
        <v>48.383333333333333</v>
      </c>
      <c r="J32" s="14">
        <f t="shared" si="9"/>
        <v>53.640059127864006</v>
      </c>
      <c r="K32" s="17" t="str">
        <f t="shared" si="10"/>
        <v>53:38</v>
      </c>
      <c r="L32" s="4">
        <v>1</v>
      </c>
      <c r="M32" s="4"/>
      <c r="N32" s="5"/>
      <c r="O32" s="6"/>
      <c r="P32" s="7"/>
    </row>
    <row r="33" spans="1:16" x14ac:dyDescent="0.25">
      <c r="A33" s="4">
        <v>8</v>
      </c>
      <c r="B33" t="s">
        <v>118</v>
      </c>
      <c r="C33" s="4" t="s">
        <v>34</v>
      </c>
      <c r="E33" s="4"/>
      <c r="G33" s="66"/>
      <c r="H33" s="66"/>
      <c r="I33" s="14"/>
      <c r="J33" s="14"/>
      <c r="K33" s="17"/>
      <c r="L33" s="4">
        <v>2</v>
      </c>
      <c r="M33" s="4"/>
      <c r="N33" s="5"/>
      <c r="O33" s="6"/>
      <c r="P33" s="7"/>
    </row>
    <row r="34" spans="1:16" x14ac:dyDescent="0.25">
      <c r="A34" s="4">
        <v>8</v>
      </c>
      <c r="B34" t="s">
        <v>119</v>
      </c>
      <c r="C34" s="4" t="s">
        <v>31</v>
      </c>
      <c r="D34" t="s">
        <v>32</v>
      </c>
      <c r="E34" s="4">
        <v>111.3</v>
      </c>
      <c r="G34" s="66"/>
      <c r="H34" s="66"/>
      <c r="I34" s="14">
        <f t="shared" si="11"/>
        <v>0</v>
      </c>
      <c r="J34" s="14">
        <f t="shared" si="9"/>
        <v>0</v>
      </c>
      <c r="K34" s="17" t="str">
        <f t="shared" si="10"/>
        <v>00:00</v>
      </c>
      <c r="L34" s="4">
        <f>5+1</f>
        <v>6</v>
      </c>
      <c r="M34" s="4" t="s">
        <v>38</v>
      </c>
      <c r="N34" s="5"/>
      <c r="O34" s="6"/>
      <c r="P34" s="7"/>
    </row>
    <row r="35" spans="1:16" x14ac:dyDescent="0.25">
      <c r="A35" s="4">
        <v>8</v>
      </c>
      <c r="B35" t="s">
        <v>54</v>
      </c>
      <c r="C35" s="4">
        <v>1292</v>
      </c>
      <c r="D35" t="s">
        <v>22</v>
      </c>
      <c r="E35" s="4">
        <v>87.8</v>
      </c>
      <c r="G35" s="66">
        <v>49</v>
      </c>
      <c r="H35" s="66">
        <v>40</v>
      </c>
      <c r="I35" s="14">
        <f t="shared" si="11"/>
        <v>49.666666666666664</v>
      </c>
      <c r="J35" s="14">
        <f t="shared" si="9"/>
        <v>56.567957479119215</v>
      </c>
      <c r="K35" s="17" t="str">
        <f t="shared" si="10"/>
        <v>56:34</v>
      </c>
      <c r="L35" s="4">
        <v>3</v>
      </c>
      <c r="M35" s="4"/>
      <c r="N35" s="5"/>
      <c r="O35" s="6"/>
      <c r="P35" s="7"/>
    </row>
    <row r="37" spans="1:16" x14ac:dyDescent="0.25">
      <c r="A37" s="74" t="s">
        <v>120</v>
      </c>
      <c r="B37" s="74"/>
      <c r="C37" s="74" t="s">
        <v>121</v>
      </c>
    </row>
    <row r="38" spans="1:16" x14ac:dyDescent="0.25">
      <c r="A38" s="66">
        <v>2</v>
      </c>
      <c r="B38" s="64" t="s">
        <v>20</v>
      </c>
      <c r="C38" s="64">
        <f>L4+L16+L28</f>
        <v>8</v>
      </c>
    </row>
    <row r="39" spans="1:16" hidden="1" x14ac:dyDescent="0.25">
      <c r="A39" s="66"/>
      <c r="B39" s="64" t="s">
        <v>18</v>
      </c>
      <c r="C39" s="64"/>
    </row>
    <row r="40" spans="1:16" hidden="1" x14ac:dyDescent="0.25">
      <c r="A40" s="66"/>
      <c r="B40" s="64" t="s">
        <v>33</v>
      </c>
      <c r="C40" s="64"/>
    </row>
    <row r="41" spans="1:16" x14ac:dyDescent="0.25">
      <c r="A41" s="66">
        <v>3</v>
      </c>
      <c r="B41" s="64" t="s">
        <v>23</v>
      </c>
      <c r="C41" s="64">
        <f>L7+L19+L31</f>
        <v>10</v>
      </c>
    </row>
    <row r="42" spans="1:16" x14ac:dyDescent="0.25">
      <c r="A42" s="66" t="s">
        <v>122</v>
      </c>
      <c r="B42" s="64" t="s">
        <v>26</v>
      </c>
      <c r="C42" s="64">
        <f>L8+L20+L32</f>
        <v>6</v>
      </c>
    </row>
    <row r="43" spans="1:16" x14ac:dyDescent="0.25">
      <c r="A43" s="66" t="s">
        <v>122</v>
      </c>
      <c r="B43" s="64" t="s">
        <v>135</v>
      </c>
      <c r="C43" s="64">
        <v>6</v>
      </c>
    </row>
    <row r="44" spans="1:16" x14ac:dyDescent="0.25">
      <c r="A44" s="66">
        <v>4</v>
      </c>
      <c r="B44" s="64" t="s">
        <v>119</v>
      </c>
      <c r="C44" s="64">
        <f>L10+L22+L34</f>
        <v>16</v>
      </c>
    </row>
    <row r="45" spans="1:16" x14ac:dyDescent="0.25">
      <c r="A45" s="66" t="s">
        <v>122</v>
      </c>
      <c r="B45" s="64" t="s">
        <v>54</v>
      </c>
      <c r="C45" s="64">
        <f>L11+L23+L35</f>
        <v>6</v>
      </c>
    </row>
  </sheetData>
  <printOptions gridLines="1"/>
  <pageMargins left="0.25" right="0.25" top="0.75" bottom="0.75" header="0.3" footer="0.3"/>
  <pageSetup scale="80" orientation="landscape" horizontalDpi="4294967292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913EC-489C-4C44-BC2E-535E56187084}">
  <sheetPr>
    <tabColor rgb="FF00B050"/>
  </sheetPr>
  <dimension ref="A1:R49"/>
  <sheetViews>
    <sheetView workbookViewId="0">
      <pane xSplit="7" ySplit="3" topLeftCell="H4" activePane="bottomRight" state="frozen"/>
      <selection pane="topRight" activeCell="I1" sqref="I1"/>
      <selection pane="bottomLeft" activeCell="A4" sqref="A4"/>
      <selection pane="bottomRight" activeCell="H22" sqref="H22"/>
    </sheetView>
  </sheetViews>
  <sheetFormatPr defaultRowHeight="15" x14ac:dyDescent="0.25"/>
  <cols>
    <col min="1" max="1" width="8.85546875" style="24"/>
    <col min="2" max="2" width="8.85546875" style="4"/>
    <col min="3" max="3" width="13.42578125" hidden="1" customWidth="1"/>
    <col min="4" max="4" width="16.42578125" bestFit="1" customWidth="1"/>
    <col min="5" max="5" width="9.140625" style="4" customWidth="1"/>
    <col min="6" max="6" width="22.5703125" style="24" customWidth="1"/>
    <col min="7" max="7" width="9.140625" style="41" customWidth="1"/>
    <col min="8" max="8" width="14.140625" customWidth="1"/>
    <col min="9" max="9" width="10.7109375" style="30" customWidth="1"/>
    <col min="10" max="12" width="10.7109375" hidden="1" customWidth="1"/>
    <col min="13" max="17" width="9.140625" hidden="1" customWidth="1"/>
    <col min="18" max="18" width="8.85546875" style="25"/>
  </cols>
  <sheetData>
    <row r="1" spans="1:18" ht="18.75" x14ac:dyDescent="0.3">
      <c r="A1" s="132" t="s">
        <v>61</v>
      </c>
      <c r="B1" s="132"/>
      <c r="C1" s="132"/>
      <c r="D1" s="132"/>
      <c r="E1" s="132"/>
      <c r="F1" s="132"/>
      <c r="G1" s="133"/>
      <c r="H1" t="s">
        <v>62</v>
      </c>
    </row>
    <row r="2" spans="1:18" s="33" customFormat="1" x14ac:dyDescent="0.25">
      <c r="A2" s="31"/>
      <c r="B2" s="32"/>
      <c r="E2" s="32"/>
      <c r="F2" s="31"/>
      <c r="G2" s="34"/>
      <c r="H2" s="35">
        <v>46151</v>
      </c>
      <c r="I2" s="36">
        <v>46172</v>
      </c>
      <c r="R2" s="37"/>
    </row>
    <row r="3" spans="1:18" s="1" customFormat="1" ht="27.6" customHeight="1" x14ac:dyDescent="0.25">
      <c r="A3" s="38" t="s">
        <v>63</v>
      </c>
      <c r="B3" s="39" t="s">
        <v>64</v>
      </c>
      <c r="C3" s="1" t="s">
        <v>65</v>
      </c>
      <c r="D3" s="1" t="s">
        <v>66</v>
      </c>
      <c r="E3" s="25" t="s">
        <v>67</v>
      </c>
      <c r="F3" s="2" t="s">
        <v>68</v>
      </c>
      <c r="G3" s="40" t="s">
        <v>69</v>
      </c>
      <c r="H3" s="1" t="s">
        <v>70</v>
      </c>
      <c r="I3" s="29" t="s">
        <v>71</v>
      </c>
      <c r="J3" s="1" t="s">
        <v>72</v>
      </c>
      <c r="K3" s="1" t="s">
        <v>73</v>
      </c>
      <c r="L3" s="1" t="s">
        <v>74</v>
      </c>
      <c r="M3" s="1" t="s">
        <v>75</v>
      </c>
      <c r="N3" s="1" t="s">
        <v>76</v>
      </c>
      <c r="O3" s="1" t="s">
        <v>77</v>
      </c>
      <c r="P3" s="1" t="s">
        <v>78</v>
      </c>
      <c r="Q3" s="1" t="s">
        <v>79</v>
      </c>
      <c r="R3" s="25" t="s">
        <v>80</v>
      </c>
    </row>
    <row r="4" spans="1:18" x14ac:dyDescent="0.25">
      <c r="A4" s="24">
        <v>1</v>
      </c>
      <c r="B4" s="21" t="s">
        <v>81</v>
      </c>
      <c r="C4" t="s">
        <v>82</v>
      </c>
      <c r="D4" t="s">
        <v>49</v>
      </c>
      <c r="E4" s="4">
        <v>523</v>
      </c>
      <c r="F4" s="24" t="s">
        <v>19</v>
      </c>
      <c r="G4" s="41">
        <v>96.3</v>
      </c>
      <c r="H4">
        <v>12</v>
      </c>
      <c r="I4" s="30">
        <v>2</v>
      </c>
      <c r="R4" s="25">
        <f>SUM(H4:Q4)</f>
        <v>14</v>
      </c>
    </row>
    <row r="5" spans="1:18" x14ac:dyDescent="0.25">
      <c r="A5" s="24">
        <v>2</v>
      </c>
      <c r="B5" s="21">
        <v>5</v>
      </c>
      <c r="C5" t="s">
        <v>83</v>
      </c>
      <c r="D5" t="s">
        <v>84</v>
      </c>
      <c r="E5" s="4">
        <v>1260</v>
      </c>
      <c r="F5" s="24" t="s">
        <v>85</v>
      </c>
      <c r="G5" s="41">
        <v>87.8</v>
      </c>
      <c r="H5" s="42">
        <v>24</v>
      </c>
      <c r="I5" s="43">
        <v>1</v>
      </c>
      <c r="R5" s="25">
        <f t="shared" ref="R5:R11" si="0">SUM(H5:Q5)</f>
        <v>25</v>
      </c>
    </row>
    <row r="6" spans="1:18" x14ac:dyDescent="0.25">
      <c r="A6" s="24">
        <v>3</v>
      </c>
      <c r="B6" s="21">
        <v>1</v>
      </c>
      <c r="C6" t="s">
        <v>82</v>
      </c>
      <c r="D6" t="s">
        <v>47</v>
      </c>
      <c r="E6" s="4">
        <v>4757</v>
      </c>
      <c r="F6" s="24" t="s">
        <v>19</v>
      </c>
      <c r="G6" s="41">
        <v>96.3</v>
      </c>
      <c r="H6">
        <v>6</v>
      </c>
      <c r="I6" s="30">
        <v>4</v>
      </c>
      <c r="R6" s="25">
        <f t="shared" si="0"/>
        <v>10</v>
      </c>
    </row>
    <row r="7" spans="1:18" x14ac:dyDescent="0.25">
      <c r="A7" s="24">
        <v>4</v>
      </c>
      <c r="B7" s="21">
        <v>6</v>
      </c>
      <c r="C7" t="s">
        <v>82</v>
      </c>
      <c r="D7" t="s">
        <v>86</v>
      </c>
      <c r="F7" s="24" t="s">
        <v>19</v>
      </c>
      <c r="G7" s="41">
        <v>96.3</v>
      </c>
      <c r="H7" s="42">
        <v>24</v>
      </c>
      <c r="I7" s="43">
        <v>3</v>
      </c>
      <c r="R7" s="25">
        <f t="shared" si="0"/>
        <v>27</v>
      </c>
    </row>
    <row r="8" spans="1:18" x14ac:dyDescent="0.25">
      <c r="A8" s="24">
        <v>5</v>
      </c>
      <c r="B8" s="21" t="s">
        <v>81</v>
      </c>
      <c r="D8" s="24" t="s">
        <v>20</v>
      </c>
      <c r="E8" s="4">
        <v>4312</v>
      </c>
      <c r="F8" s="24" t="s">
        <v>21</v>
      </c>
      <c r="G8" s="41">
        <v>89.6</v>
      </c>
      <c r="H8">
        <v>12</v>
      </c>
      <c r="I8" s="44">
        <v>2</v>
      </c>
      <c r="R8" s="25">
        <f t="shared" si="0"/>
        <v>14</v>
      </c>
    </row>
    <row r="9" spans="1:18" x14ac:dyDescent="0.25">
      <c r="A9" s="24">
        <v>6</v>
      </c>
      <c r="B9" s="21">
        <v>4</v>
      </c>
      <c r="D9" t="s">
        <v>26</v>
      </c>
      <c r="E9" s="4">
        <v>100</v>
      </c>
      <c r="F9" s="24" t="s">
        <v>27</v>
      </c>
      <c r="G9" s="41">
        <v>90.2</v>
      </c>
      <c r="H9">
        <v>14</v>
      </c>
      <c r="I9" s="30">
        <v>4</v>
      </c>
      <c r="R9" s="25">
        <f t="shared" si="0"/>
        <v>18</v>
      </c>
    </row>
    <row r="10" spans="1:18" x14ac:dyDescent="0.25">
      <c r="A10" s="24">
        <v>7</v>
      </c>
      <c r="B10" s="21">
        <v>3</v>
      </c>
      <c r="D10" t="s">
        <v>30</v>
      </c>
      <c r="E10" s="4" t="s">
        <v>31</v>
      </c>
      <c r="F10" s="24" t="s">
        <v>32</v>
      </c>
      <c r="G10" s="41">
        <v>111.3</v>
      </c>
      <c r="H10">
        <v>18</v>
      </c>
      <c r="I10" s="30">
        <v>4</v>
      </c>
      <c r="R10" s="25">
        <f t="shared" si="0"/>
        <v>22</v>
      </c>
    </row>
    <row r="11" spans="1:18" x14ac:dyDescent="0.25">
      <c r="B11" s="21"/>
      <c r="D11" t="s">
        <v>33</v>
      </c>
      <c r="E11" s="4" t="s">
        <v>34</v>
      </c>
      <c r="H11" s="45">
        <v>8</v>
      </c>
      <c r="I11" s="30">
        <v>5</v>
      </c>
      <c r="R11" s="25">
        <f t="shared" si="0"/>
        <v>13</v>
      </c>
    </row>
    <row r="12" spans="1:18" x14ac:dyDescent="0.25">
      <c r="D12" s="4"/>
    </row>
    <row r="13" spans="1:18" s="48" customFormat="1" x14ac:dyDescent="0.25">
      <c r="A13" s="46"/>
      <c r="B13" s="47"/>
      <c r="E13" s="47"/>
      <c r="F13" s="46"/>
      <c r="G13" s="49" t="s">
        <v>87</v>
      </c>
      <c r="H13" s="48">
        <v>5</v>
      </c>
      <c r="I13" s="50">
        <v>3</v>
      </c>
      <c r="R13" s="51"/>
    </row>
    <row r="14" spans="1:18" s="48" customFormat="1" x14ac:dyDescent="0.25">
      <c r="A14" s="46"/>
      <c r="B14" s="47"/>
      <c r="E14" s="47"/>
      <c r="F14" s="46"/>
      <c r="G14" s="49" t="s">
        <v>88</v>
      </c>
      <c r="H14" s="48">
        <v>4</v>
      </c>
      <c r="I14" s="50">
        <v>1</v>
      </c>
      <c r="R14" s="51"/>
    </row>
    <row r="22" spans="8:9" ht="15.75" x14ac:dyDescent="0.25">
      <c r="H22" s="52" t="s">
        <v>89</v>
      </c>
    </row>
    <row r="24" spans="8:9" x14ac:dyDescent="0.25">
      <c r="H24" s="53" t="s">
        <v>90</v>
      </c>
    </row>
    <row r="25" spans="8:9" x14ac:dyDescent="0.25">
      <c r="H25" s="45" t="s">
        <v>91</v>
      </c>
    </row>
    <row r="26" spans="8:9" x14ac:dyDescent="0.25">
      <c r="H26" s="42" t="s">
        <v>92</v>
      </c>
    </row>
    <row r="27" spans="8:9" x14ac:dyDescent="0.25">
      <c r="H27" t="s">
        <v>93</v>
      </c>
    </row>
    <row r="28" spans="8:9" x14ac:dyDescent="0.25">
      <c r="H28" t="s">
        <v>94</v>
      </c>
    </row>
    <row r="29" spans="8:9" x14ac:dyDescent="0.25">
      <c r="H29" t="s">
        <v>95</v>
      </c>
      <c r="I29" s="24" t="s">
        <v>96</v>
      </c>
    </row>
    <row r="31" spans="8:9" ht="13.9" customHeight="1" x14ac:dyDescent="0.25"/>
    <row r="32" spans="8:9" x14ac:dyDescent="0.25">
      <c r="H32" t="s">
        <v>62</v>
      </c>
    </row>
    <row r="34" spans="1:7" ht="15.75" x14ac:dyDescent="0.25">
      <c r="A34" s="134" t="s">
        <v>97</v>
      </c>
      <c r="B34" s="135"/>
      <c r="C34" s="135"/>
      <c r="D34" s="135"/>
      <c r="E34" s="135"/>
      <c r="F34" s="135"/>
      <c r="G34" s="136"/>
    </row>
    <row r="36" spans="1:7" x14ac:dyDescent="0.25">
      <c r="C36" t="s">
        <v>82</v>
      </c>
      <c r="D36" t="s">
        <v>98</v>
      </c>
      <c r="F36" s="24" t="s">
        <v>25</v>
      </c>
      <c r="G36" s="57">
        <v>96</v>
      </c>
    </row>
    <row r="37" spans="1:7" x14ac:dyDescent="0.25">
      <c r="C37" t="s">
        <v>83</v>
      </c>
      <c r="D37" t="s">
        <v>99</v>
      </c>
      <c r="F37" s="24" t="s">
        <v>100</v>
      </c>
      <c r="G37" s="57">
        <v>94</v>
      </c>
    </row>
    <row r="38" spans="1:7" x14ac:dyDescent="0.25">
      <c r="C38" t="s">
        <v>82</v>
      </c>
      <c r="D38" t="s">
        <v>101</v>
      </c>
      <c r="F38" s="24" t="s">
        <v>102</v>
      </c>
      <c r="G38" s="57">
        <v>105</v>
      </c>
    </row>
    <row r="39" spans="1:7" x14ac:dyDescent="0.25">
      <c r="C39" t="s">
        <v>83</v>
      </c>
      <c r="D39" t="s">
        <v>103</v>
      </c>
      <c r="F39" s="24" t="s">
        <v>104</v>
      </c>
      <c r="G39" s="57">
        <v>101</v>
      </c>
    </row>
    <row r="40" spans="1:7" x14ac:dyDescent="0.25">
      <c r="C40" t="s">
        <v>82</v>
      </c>
      <c r="D40" t="s">
        <v>105</v>
      </c>
      <c r="F40" s="24" t="s">
        <v>106</v>
      </c>
      <c r="G40" s="57">
        <v>105.7</v>
      </c>
    </row>
    <row r="41" spans="1:7" x14ac:dyDescent="0.25">
      <c r="C41" t="s">
        <v>82</v>
      </c>
      <c r="D41" t="s">
        <v>107</v>
      </c>
      <c r="F41" s="24" t="s">
        <v>108</v>
      </c>
      <c r="G41" s="57">
        <v>93.6</v>
      </c>
    </row>
    <row r="42" spans="1:7" x14ac:dyDescent="0.25">
      <c r="C42" t="s">
        <v>82</v>
      </c>
      <c r="D42" t="s">
        <v>109</v>
      </c>
      <c r="F42" s="24" t="s">
        <v>110</v>
      </c>
      <c r="G42" s="57">
        <v>100</v>
      </c>
    </row>
    <row r="43" spans="1:7" x14ac:dyDescent="0.25">
      <c r="C43" t="s">
        <v>83</v>
      </c>
      <c r="D43" t="s">
        <v>111</v>
      </c>
      <c r="F43" s="24" t="s">
        <v>112</v>
      </c>
      <c r="G43" s="57">
        <v>99.6</v>
      </c>
    </row>
    <row r="44" spans="1:7" x14ac:dyDescent="0.25">
      <c r="C44" t="s">
        <v>83</v>
      </c>
      <c r="D44" t="s">
        <v>113</v>
      </c>
      <c r="E44" s="4">
        <v>1662</v>
      </c>
      <c r="F44" s="24" t="s">
        <v>114</v>
      </c>
      <c r="G44" s="57">
        <v>98</v>
      </c>
    </row>
    <row r="47" spans="1:7" x14ac:dyDescent="0.25">
      <c r="B47" s="58" t="s">
        <v>115</v>
      </c>
      <c r="C47" s="59" t="s">
        <v>116</v>
      </c>
      <c r="D47" s="26"/>
      <c r="E47" s="60" t="s">
        <v>32</v>
      </c>
      <c r="F47" s="61" t="s">
        <v>117</v>
      </c>
    </row>
    <row r="49" spans="2:2" x14ac:dyDescent="0.25">
      <c r="B49" s="4" t="s">
        <v>60</v>
      </c>
    </row>
  </sheetData>
  <mergeCells count="2">
    <mergeCell ref="A1:G1"/>
    <mergeCell ref="A34:G34"/>
  </mergeCells>
  <hyperlinks>
    <hyperlink ref="B47" r:id="rId1" display="https://www.caverunsailing.org/members/jonathansikora/" xr:uid="{0252377E-D296-4252-97AF-3B8A53BE0316}"/>
  </hyperlink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736CC5-2559-4D6E-A3E3-047FAC6F8A16}">
  <sheetPr>
    <tabColor rgb="FFFFFF00"/>
    <pageSetUpPr fitToPage="1"/>
  </sheetPr>
  <dimension ref="A1:Q42"/>
  <sheetViews>
    <sheetView workbookViewId="0">
      <selection activeCell="C11" sqref="C11"/>
    </sheetView>
  </sheetViews>
  <sheetFormatPr defaultRowHeight="15" x14ac:dyDescent="0.25"/>
  <cols>
    <col min="1" max="1" width="17.7109375" customWidth="1"/>
    <col min="4" max="4" width="13.5703125" customWidth="1"/>
    <col min="6" max="6" width="0" hidden="1" customWidth="1"/>
    <col min="9" max="11" width="11.140625" customWidth="1"/>
    <col min="12" max="13" width="8.85546875" style="4"/>
    <col min="14" max="14" width="8.85546875" style="5"/>
    <col min="15" max="15" width="8.85546875" style="6"/>
    <col min="16" max="16" width="8.85546875" style="7"/>
    <col min="17" max="17" width="19.85546875" customWidth="1"/>
  </cols>
  <sheetData>
    <row r="1" spans="1:17" x14ac:dyDescent="0.25">
      <c r="A1" s="1" t="s">
        <v>52</v>
      </c>
      <c r="B1" s="2">
        <v>2</v>
      </c>
      <c r="C1" s="1" t="s">
        <v>1</v>
      </c>
      <c r="D1" s="3">
        <v>46172</v>
      </c>
    </row>
    <row r="2" spans="1:17" ht="47.25" x14ac:dyDescent="0.25">
      <c r="A2" s="8" t="s">
        <v>53</v>
      </c>
      <c r="B2" s="8" t="s">
        <v>3</v>
      </c>
      <c r="C2" s="8" t="s">
        <v>4</v>
      </c>
      <c r="D2" s="8" t="s">
        <v>5</v>
      </c>
      <c r="E2" s="8" t="s">
        <v>6</v>
      </c>
      <c r="F2" s="9" t="s">
        <v>7</v>
      </c>
      <c r="G2" s="8" t="s">
        <v>8</v>
      </c>
      <c r="H2" s="8" t="s">
        <v>9</v>
      </c>
      <c r="I2" s="10" t="s">
        <v>10</v>
      </c>
      <c r="J2" s="10" t="s">
        <v>11</v>
      </c>
      <c r="K2" s="10" t="s">
        <v>12</v>
      </c>
      <c r="L2" s="8" t="s">
        <v>42</v>
      </c>
      <c r="N2" s="12" t="s">
        <v>14</v>
      </c>
      <c r="O2" s="12" t="s">
        <v>15</v>
      </c>
      <c r="P2" s="13" t="s">
        <v>16</v>
      </c>
    </row>
    <row r="3" spans="1:17" x14ac:dyDescent="0.25">
      <c r="A3" s="4"/>
      <c r="B3" s="4"/>
      <c r="C3" s="4"/>
      <c r="D3" s="4"/>
      <c r="E3" s="4"/>
      <c r="F3" s="4"/>
      <c r="G3" s="4"/>
      <c r="H3" s="4"/>
      <c r="I3" s="14"/>
      <c r="J3" s="14"/>
      <c r="K3" s="14"/>
      <c r="N3" s="15">
        <v>0.50289351851851849</v>
      </c>
      <c r="O3" s="6" t="s">
        <v>17</v>
      </c>
      <c r="P3" s="16"/>
    </row>
    <row r="4" spans="1:17" x14ac:dyDescent="0.25">
      <c r="A4" s="4"/>
      <c r="B4" s="4" t="s">
        <v>54</v>
      </c>
      <c r="C4" s="4">
        <v>1292</v>
      </c>
      <c r="D4" s="4" t="s">
        <v>22</v>
      </c>
      <c r="E4" s="4">
        <v>87.8</v>
      </c>
      <c r="F4" s="4">
        <v>0</v>
      </c>
      <c r="G4" s="4">
        <v>23</v>
      </c>
      <c r="H4" s="4">
        <v>56</v>
      </c>
      <c r="I4" s="14">
        <f>F4+G4+H4/60</f>
        <v>23.933333333333334</v>
      </c>
      <c r="J4" s="14">
        <f>I4/E4*100</f>
        <v>27.258921791951408</v>
      </c>
      <c r="K4" s="17" t="str">
        <f>TEXT((J4/24)/60,"mm:ss")</f>
        <v>27:16</v>
      </c>
      <c r="L4" s="4">
        <v>1</v>
      </c>
      <c r="Q4" s="23">
        <f>$M4-$N3</f>
        <v>-0.50289351851851849</v>
      </c>
    </row>
    <row r="5" spans="1:17" x14ac:dyDescent="0.25">
      <c r="A5" s="4"/>
      <c r="B5" s="4" t="s">
        <v>23</v>
      </c>
      <c r="C5" s="4">
        <v>523</v>
      </c>
      <c r="D5" s="4" t="s">
        <v>19</v>
      </c>
      <c r="E5" s="4">
        <v>96.3</v>
      </c>
      <c r="F5" s="4">
        <v>0</v>
      </c>
      <c r="G5" s="4">
        <v>27</v>
      </c>
      <c r="H5" s="4">
        <v>58</v>
      </c>
      <c r="I5" s="14">
        <f>F5+G5+H5/60</f>
        <v>27.966666666666665</v>
      </c>
      <c r="J5" s="14">
        <f>I5/E5*100</f>
        <v>29.041190723433711</v>
      </c>
      <c r="K5" s="17" t="str">
        <f>TEXT((J5/24)/60,"mm:ss")</f>
        <v>29:02</v>
      </c>
      <c r="L5" s="4">
        <v>2</v>
      </c>
      <c r="Q5" s="23">
        <f>$M5-$N$3</f>
        <v>-0.50289351851851849</v>
      </c>
    </row>
    <row r="6" spans="1:17" x14ac:dyDescent="0.25">
      <c r="A6" s="4"/>
      <c r="B6" s="4" t="s">
        <v>55</v>
      </c>
      <c r="C6" s="4">
        <v>11951</v>
      </c>
      <c r="D6" s="4" t="s">
        <v>19</v>
      </c>
      <c r="E6" s="4">
        <v>96.3</v>
      </c>
      <c r="F6" s="4">
        <v>0</v>
      </c>
      <c r="G6" s="4">
        <v>0</v>
      </c>
      <c r="H6" s="4">
        <v>0</v>
      </c>
      <c r="I6" s="14">
        <f>F6+G6+H6/60</f>
        <v>0</v>
      </c>
      <c r="J6" s="14">
        <f>I6/E6*100</f>
        <v>0</v>
      </c>
      <c r="K6" s="17" t="str">
        <f>TEXT((J6/24)/60,"mm:ss")</f>
        <v>00:00</v>
      </c>
      <c r="L6" s="4" t="s">
        <v>40</v>
      </c>
      <c r="Q6" s="23">
        <f>$M6-$N$3</f>
        <v>-0.50289351851851849</v>
      </c>
    </row>
    <row r="7" spans="1:17" s="26" customFormat="1" x14ac:dyDescent="0.25">
      <c r="A7" s="27" t="s">
        <v>56</v>
      </c>
      <c r="L7" s="27"/>
      <c r="M7" s="27"/>
      <c r="O7" s="27"/>
      <c r="P7" s="28"/>
    </row>
    <row r="8" spans="1:17" x14ac:dyDescent="0.25">
      <c r="N8" s="15">
        <v>0.52665509259259258</v>
      </c>
    </row>
    <row r="9" spans="1:17" x14ac:dyDescent="0.25">
      <c r="A9" s="4">
        <v>5</v>
      </c>
      <c r="B9" s="4" t="s">
        <v>54</v>
      </c>
      <c r="C9" s="4">
        <v>1292</v>
      </c>
      <c r="D9" s="4" t="s">
        <v>22</v>
      </c>
      <c r="E9" s="4">
        <v>87.8</v>
      </c>
      <c r="F9" s="4">
        <v>0</v>
      </c>
      <c r="G9" s="4">
        <v>21</v>
      </c>
      <c r="H9" s="4">
        <v>48</v>
      </c>
      <c r="I9" s="14">
        <f>F9+G9+H9/60</f>
        <v>21.8</v>
      </c>
      <c r="J9" s="14">
        <f>I9/E9*100</f>
        <v>24.829157175398635</v>
      </c>
      <c r="K9" s="17" t="str">
        <f>TEXT((J9/24)/60,"mm:ss")</f>
        <v>24:50</v>
      </c>
      <c r="L9" s="4">
        <v>1</v>
      </c>
      <c r="Q9" s="23">
        <f>$M9-$N8</f>
        <v>-0.52665509259259258</v>
      </c>
    </row>
    <row r="10" spans="1:17" x14ac:dyDescent="0.25">
      <c r="A10" s="4">
        <v>5</v>
      </c>
      <c r="B10" s="4" t="s">
        <v>23</v>
      </c>
      <c r="C10" s="4">
        <v>523</v>
      </c>
      <c r="D10" s="4" t="s">
        <v>19</v>
      </c>
      <c r="E10" s="4">
        <v>96.3</v>
      </c>
      <c r="F10" s="4">
        <v>0</v>
      </c>
      <c r="G10" s="4">
        <v>29</v>
      </c>
      <c r="H10" s="4">
        <v>0</v>
      </c>
      <c r="I10" s="14">
        <f>F10+G10+H10/60</f>
        <v>29</v>
      </c>
      <c r="J10" s="14">
        <f>I10/E10*100</f>
        <v>30.114226375908622</v>
      </c>
      <c r="K10" s="17" t="str">
        <f>TEXT((J10/24)/60,"mm:ss")</f>
        <v>30:07</v>
      </c>
      <c r="L10" s="4">
        <v>2</v>
      </c>
      <c r="Q10" s="23">
        <f>$M10-$N$3</f>
        <v>-0.50289351851851849</v>
      </c>
    </row>
    <row r="11" spans="1:17" x14ac:dyDescent="0.25">
      <c r="A11" s="4">
        <v>5</v>
      </c>
      <c r="B11" s="4" t="s">
        <v>55</v>
      </c>
      <c r="C11" s="4">
        <v>11951</v>
      </c>
      <c r="D11" s="4" t="s">
        <v>19</v>
      </c>
      <c r="E11" s="4">
        <v>96.3</v>
      </c>
      <c r="F11" s="4">
        <v>0</v>
      </c>
      <c r="G11" s="4">
        <v>38</v>
      </c>
      <c r="H11" s="4">
        <v>51</v>
      </c>
      <c r="I11" s="14">
        <f>F11+G11+H11/60</f>
        <v>38.85</v>
      </c>
      <c r="J11" s="14">
        <f>I11/E11*100</f>
        <v>40.342679127725859</v>
      </c>
      <c r="K11" s="17" t="str">
        <f>TEXT((J11/24)/60,"mm:ss")</f>
        <v>40:21</v>
      </c>
      <c r="L11" s="4">
        <v>3</v>
      </c>
      <c r="Q11" s="23">
        <f>$M11-$N$3</f>
        <v>-0.50289351851851849</v>
      </c>
    </row>
    <row r="12" spans="1:17" x14ac:dyDescent="0.25">
      <c r="A12" s="4">
        <v>5</v>
      </c>
      <c r="B12" s="4" t="s">
        <v>20</v>
      </c>
      <c r="C12" t="s">
        <v>37</v>
      </c>
      <c r="L12" s="4">
        <v>2</v>
      </c>
      <c r="P12" s="16" t="s">
        <v>57</v>
      </c>
    </row>
    <row r="15" spans="1:17" x14ac:dyDescent="0.25">
      <c r="A15" s="29" t="s">
        <v>58</v>
      </c>
      <c r="C15" s="25" t="s">
        <v>44</v>
      </c>
      <c r="D15" s="25"/>
    </row>
    <row r="16" spans="1:17" x14ac:dyDescent="0.25">
      <c r="A16">
        <v>1</v>
      </c>
      <c r="B16" s="4" t="s">
        <v>54</v>
      </c>
      <c r="C16" s="25">
        <v>1</v>
      </c>
    </row>
    <row r="17" spans="1:3" x14ac:dyDescent="0.25">
      <c r="A17">
        <v>2</v>
      </c>
      <c r="B17" s="4" t="s">
        <v>23</v>
      </c>
      <c r="C17" s="25">
        <v>2</v>
      </c>
    </row>
    <row r="18" spans="1:3" x14ac:dyDescent="0.25">
      <c r="A18">
        <v>3</v>
      </c>
      <c r="B18" s="4" t="s">
        <v>55</v>
      </c>
      <c r="C18" s="25">
        <v>3</v>
      </c>
    </row>
    <row r="19" spans="1:3" x14ac:dyDescent="0.25">
      <c r="A19" s="4" t="s">
        <v>37</v>
      </c>
      <c r="B19" s="4" t="s">
        <v>20</v>
      </c>
      <c r="C19" s="25">
        <v>2</v>
      </c>
    </row>
    <row r="40" spans="2:3" x14ac:dyDescent="0.25">
      <c r="B40" t="s">
        <v>26</v>
      </c>
      <c r="C40" t="s">
        <v>59</v>
      </c>
    </row>
    <row r="42" spans="2:3" x14ac:dyDescent="0.25">
      <c r="B42" t="s">
        <v>20</v>
      </c>
      <c r="C42" t="s">
        <v>60</v>
      </c>
    </row>
  </sheetData>
  <sheetProtection selectLockedCells="1" selectUnlockedCells="1"/>
  <pageMargins left="0.7" right="0.7" top="0.75" bottom="0.75" header="0.3" footer="0.3"/>
  <pageSetup scale="77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D31978-8CAB-46CB-8EC4-68D2A035C76E}">
  <sheetPr>
    <tabColor rgb="FFFFFF00"/>
    <pageSetUpPr fitToPage="1"/>
  </sheetPr>
  <dimension ref="A1:R66"/>
  <sheetViews>
    <sheetView workbookViewId="0">
      <pane xSplit="5" ySplit="2" topLeftCell="F43" activePane="bottomRight" state="frozen"/>
      <selection pane="topRight" activeCell="F1" sqref="F1"/>
      <selection pane="bottomLeft" activeCell="A3" sqref="A3"/>
      <selection pane="bottomRight" activeCell="T8" sqref="T8"/>
    </sheetView>
  </sheetViews>
  <sheetFormatPr defaultRowHeight="15" x14ac:dyDescent="0.25"/>
  <cols>
    <col min="1" max="1" width="11.42578125" bestFit="1" customWidth="1"/>
    <col min="4" max="4" width="13.5703125" customWidth="1"/>
    <col min="9" max="11" width="11.140625" customWidth="1"/>
    <col min="12" max="13" width="8.85546875" style="4"/>
    <col min="14" max="14" width="8.85546875" style="5"/>
    <col min="15" max="15" width="8.85546875" style="6"/>
    <col min="16" max="16" width="8.85546875" style="7"/>
  </cols>
  <sheetData>
    <row r="1" spans="1:18" x14ac:dyDescent="0.25">
      <c r="A1" s="1" t="s">
        <v>0</v>
      </c>
      <c r="B1" s="2">
        <v>1</v>
      </c>
      <c r="C1" s="1" t="s">
        <v>1</v>
      </c>
      <c r="D1" s="3">
        <v>46151</v>
      </c>
    </row>
    <row r="2" spans="1:18" ht="47.25" x14ac:dyDescent="0.25">
      <c r="A2" s="11" t="s">
        <v>2</v>
      </c>
      <c r="B2" s="8" t="s">
        <v>3</v>
      </c>
      <c r="C2" s="8" t="s">
        <v>4</v>
      </c>
      <c r="D2" s="8" t="s">
        <v>5</v>
      </c>
      <c r="E2" s="8" t="s">
        <v>6</v>
      </c>
      <c r="F2" s="9" t="s">
        <v>7</v>
      </c>
      <c r="G2" s="8" t="s">
        <v>8</v>
      </c>
      <c r="H2" s="8" t="s">
        <v>9</v>
      </c>
      <c r="I2" s="10" t="s">
        <v>10</v>
      </c>
      <c r="J2" s="10" t="s">
        <v>11</v>
      </c>
      <c r="K2" s="10" t="s">
        <v>12</v>
      </c>
      <c r="L2" s="11" t="s">
        <v>13</v>
      </c>
      <c r="N2" s="12" t="s">
        <v>14</v>
      </c>
      <c r="O2" s="12" t="s">
        <v>15</v>
      </c>
      <c r="P2" s="13" t="s">
        <v>16</v>
      </c>
    </row>
    <row r="3" spans="1:18" ht="15.75" x14ac:dyDescent="0.25">
      <c r="A3" s="8"/>
      <c r="B3" s="8"/>
      <c r="C3" s="8"/>
      <c r="D3" s="8"/>
      <c r="E3" s="8"/>
      <c r="F3" s="9"/>
      <c r="G3" s="8"/>
      <c r="H3" s="8"/>
      <c r="I3" s="10"/>
      <c r="J3" s="10"/>
      <c r="K3" s="10"/>
      <c r="L3" s="8"/>
      <c r="N3" s="12"/>
      <c r="O3" s="12"/>
      <c r="P3" s="13"/>
    </row>
    <row r="4" spans="1:18" x14ac:dyDescent="0.25">
      <c r="A4" s="4"/>
      <c r="B4" s="4"/>
      <c r="C4" s="4"/>
      <c r="D4" s="4"/>
      <c r="E4" s="4"/>
      <c r="F4" s="4"/>
      <c r="G4" s="4"/>
      <c r="H4" s="4"/>
      <c r="I4" s="14"/>
      <c r="J4" s="14"/>
      <c r="K4" s="14"/>
      <c r="N4" s="15">
        <v>0.52527777777777773</v>
      </c>
      <c r="O4" s="6" t="s">
        <v>17</v>
      </c>
      <c r="P4" s="16"/>
    </row>
    <row r="5" spans="1:18" x14ac:dyDescent="0.25">
      <c r="A5" s="4">
        <v>1</v>
      </c>
      <c r="B5" s="4" t="s">
        <v>18</v>
      </c>
      <c r="C5" s="4">
        <v>1351</v>
      </c>
      <c r="D5" s="4" t="s">
        <v>19</v>
      </c>
      <c r="E5" s="4">
        <v>96.3</v>
      </c>
      <c r="F5" s="4">
        <v>0</v>
      </c>
      <c r="G5" s="4">
        <v>14</v>
      </c>
      <c r="H5" s="4">
        <v>48</v>
      </c>
      <c r="I5" s="14">
        <f t="shared" ref="I5:I14" si="0">F5+G5+H5/60</f>
        <v>14.8</v>
      </c>
      <c r="J5" s="14">
        <f t="shared" ref="J5:J14" si="1">I5/E5*100</f>
        <v>15.368639667705089</v>
      </c>
      <c r="K5" s="17" t="str">
        <f t="shared" ref="K5:K14" si="2">TEXT((J5/24)/60,"mm:ss")</f>
        <v>15:22</v>
      </c>
      <c r="L5" s="4">
        <v>1</v>
      </c>
    </row>
    <row r="6" spans="1:18" x14ac:dyDescent="0.25">
      <c r="A6" s="4">
        <v>1</v>
      </c>
      <c r="B6" s="4" t="s">
        <v>20</v>
      </c>
      <c r="C6" s="4">
        <v>4312</v>
      </c>
      <c r="D6" s="4" t="s">
        <v>21</v>
      </c>
      <c r="E6" s="4">
        <v>89.6</v>
      </c>
      <c r="F6" s="4">
        <v>0</v>
      </c>
      <c r="G6" s="4">
        <v>13</v>
      </c>
      <c r="H6" s="4">
        <v>49</v>
      </c>
      <c r="I6" s="14">
        <f t="shared" si="0"/>
        <v>13.816666666666666</v>
      </c>
      <c r="J6" s="14">
        <f t="shared" si="1"/>
        <v>15.420386904761903</v>
      </c>
      <c r="K6" s="17" t="str">
        <f t="shared" si="2"/>
        <v>15:25</v>
      </c>
      <c r="L6" s="4">
        <v>2</v>
      </c>
      <c r="O6" s="18"/>
      <c r="Q6" s="19"/>
      <c r="R6" s="19"/>
    </row>
    <row r="7" spans="1:18" hidden="1" x14ac:dyDescent="0.25">
      <c r="A7" s="4">
        <v>1</v>
      </c>
      <c r="B7" s="4"/>
      <c r="C7" s="4">
        <v>1292</v>
      </c>
      <c r="D7" s="4" t="s">
        <v>22</v>
      </c>
      <c r="E7" s="4">
        <v>87.8</v>
      </c>
      <c r="F7" s="4">
        <v>0</v>
      </c>
      <c r="G7" s="4"/>
      <c r="H7" s="4"/>
      <c r="I7" s="14">
        <f t="shared" si="0"/>
        <v>0</v>
      </c>
      <c r="J7" s="14">
        <f t="shared" si="1"/>
        <v>0</v>
      </c>
      <c r="K7" s="17" t="str">
        <f t="shared" si="2"/>
        <v>00:00</v>
      </c>
    </row>
    <row r="8" spans="1:18" x14ac:dyDescent="0.25">
      <c r="A8" s="4">
        <v>1</v>
      </c>
      <c r="B8" s="4" t="s">
        <v>23</v>
      </c>
      <c r="C8" s="4">
        <v>523</v>
      </c>
      <c r="D8" s="4" t="s">
        <v>19</v>
      </c>
      <c r="E8" s="4">
        <v>96.3</v>
      </c>
      <c r="F8" s="4">
        <v>0</v>
      </c>
      <c r="G8" s="4">
        <v>18</v>
      </c>
      <c r="H8" s="4">
        <v>41</v>
      </c>
      <c r="I8" s="14">
        <f t="shared" si="0"/>
        <v>18.683333333333334</v>
      </c>
      <c r="J8" s="14">
        <f t="shared" si="1"/>
        <v>19.401176877812393</v>
      </c>
      <c r="K8" s="17" t="str">
        <f t="shared" si="2"/>
        <v>19:24</v>
      </c>
      <c r="L8" s="4">
        <v>3</v>
      </c>
    </row>
    <row r="9" spans="1:18" hidden="1" x14ac:dyDescent="0.25">
      <c r="A9" s="4">
        <v>1</v>
      </c>
      <c r="B9" s="4" t="s">
        <v>24</v>
      </c>
      <c r="C9" s="4">
        <v>382</v>
      </c>
      <c r="D9" s="4" t="s">
        <v>25</v>
      </c>
      <c r="E9" s="20">
        <v>96</v>
      </c>
      <c r="F9" s="4">
        <v>0</v>
      </c>
      <c r="G9" s="4"/>
      <c r="H9" s="4"/>
      <c r="I9" s="14">
        <f t="shared" si="0"/>
        <v>0</v>
      </c>
      <c r="J9" s="14">
        <f t="shared" si="1"/>
        <v>0</v>
      </c>
      <c r="K9" s="17" t="str">
        <f t="shared" si="2"/>
        <v>00:00</v>
      </c>
    </row>
    <row r="10" spans="1:18" x14ac:dyDescent="0.25">
      <c r="A10" s="4">
        <v>1</v>
      </c>
      <c r="B10" s="4" t="s">
        <v>26</v>
      </c>
      <c r="C10" s="4">
        <v>100</v>
      </c>
      <c r="D10" s="4" t="s">
        <v>27</v>
      </c>
      <c r="E10" s="4">
        <v>90.2</v>
      </c>
      <c r="F10" s="4">
        <v>0</v>
      </c>
      <c r="G10" s="4">
        <v>21</v>
      </c>
      <c r="H10" s="4">
        <v>39</v>
      </c>
      <c r="I10" s="14">
        <f t="shared" si="0"/>
        <v>21.65</v>
      </c>
      <c r="J10" s="14">
        <f t="shared" si="1"/>
        <v>24.00221729490022</v>
      </c>
      <c r="K10" s="17" t="str">
        <f t="shared" si="2"/>
        <v>24:00</v>
      </c>
      <c r="L10" s="4">
        <v>4</v>
      </c>
    </row>
    <row r="11" spans="1:18" hidden="1" x14ac:dyDescent="0.25">
      <c r="A11" s="4">
        <v>1</v>
      </c>
      <c r="B11" s="4"/>
      <c r="C11" s="4">
        <v>557</v>
      </c>
      <c r="D11" s="4" t="s">
        <v>28</v>
      </c>
      <c r="E11" s="4">
        <v>90.8</v>
      </c>
      <c r="F11" s="4">
        <v>0</v>
      </c>
      <c r="G11" s="4"/>
      <c r="H11" s="4"/>
      <c r="I11" s="14">
        <f t="shared" si="0"/>
        <v>0</v>
      </c>
      <c r="J11" s="14">
        <f t="shared" si="1"/>
        <v>0</v>
      </c>
      <c r="K11" s="17" t="str">
        <f t="shared" si="2"/>
        <v>00:00</v>
      </c>
    </row>
    <row r="12" spans="1:18" hidden="1" x14ac:dyDescent="0.25">
      <c r="A12" s="4">
        <v>1</v>
      </c>
      <c r="B12" s="4"/>
      <c r="C12" s="4">
        <v>11951</v>
      </c>
      <c r="D12" s="4" t="s">
        <v>19</v>
      </c>
      <c r="E12" s="4">
        <v>96.3</v>
      </c>
      <c r="F12" s="4">
        <v>0</v>
      </c>
      <c r="G12" s="4"/>
      <c r="H12" s="4"/>
      <c r="I12" s="14">
        <f t="shared" si="0"/>
        <v>0</v>
      </c>
      <c r="J12" s="14">
        <f t="shared" si="1"/>
        <v>0</v>
      </c>
      <c r="K12" s="17" t="str">
        <f t="shared" si="2"/>
        <v>00:00</v>
      </c>
    </row>
    <row r="13" spans="1:18" hidden="1" x14ac:dyDescent="0.25">
      <c r="A13" s="4">
        <v>1</v>
      </c>
      <c r="B13" s="4"/>
      <c r="C13" s="4">
        <v>251</v>
      </c>
      <c r="D13" s="4" t="s">
        <v>29</v>
      </c>
      <c r="E13" s="4">
        <v>89.6</v>
      </c>
      <c r="F13" s="4">
        <v>0</v>
      </c>
      <c r="G13" s="4"/>
      <c r="H13" s="4"/>
      <c r="I13" s="14">
        <f t="shared" si="0"/>
        <v>0</v>
      </c>
      <c r="J13" s="14">
        <f t="shared" si="1"/>
        <v>0</v>
      </c>
      <c r="K13" s="17" t="str">
        <f t="shared" si="2"/>
        <v>00:00</v>
      </c>
    </row>
    <row r="14" spans="1:18" x14ac:dyDescent="0.25">
      <c r="A14" s="4">
        <v>1</v>
      </c>
      <c r="B14" s="4" t="s">
        <v>30</v>
      </c>
      <c r="C14" s="4" t="s">
        <v>31</v>
      </c>
      <c r="D14" s="4" t="s">
        <v>32</v>
      </c>
      <c r="E14" s="4">
        <v>111.3</v>
      </c>
      <c r="F14" s="4">
        <v>0</v>
      </c>
      <c r="G14" s="4">
        <v>29</v>
      </c>
      <c r="H14" s="4">
        <v>57</v>
      </c>
      <c r="I14" s="14">
        <f t="shared" si="0"/>
        <v>29.95</v>
      </c>
      <c r="J14" s="14">
        <f t="shared" si="1"/>
        <v>26.909254267744835</v>
      </c>
      <c r="K14" s="17" t="str">
        <f t="shared" si="2"/>
        <v>26:55</v>
      </c>
      <c r="L14" s="4">
        <v>5</v>
      </c>
    </row>
    <row r="15" spans="1:18" x14ac:dyDescent="0.25">
      <c r="A15" s="4">
        <v>1</v>
      </c>
      <c r="B15" s="4" t="s">
        <v>33</v>
      </c>
      <c r="C15" s="4" t="s">
        <v>34</v>
      </c>
      <c r="D15" s="4"/>
      <c r="E15" s="4"/>
      <c r="F15" s="4"/>
      <c r="G15" s="4"/>
      <c r="H15" s="4"/>
      <c r="I15" s="14"/>
      <c r="J15" s="14"/>
      <c r="K15" s="17"/>
      <c r="L15" s="21">
        <v>2</v>
      </c>
    </row>
    <row r="16" spans="1:18" x14ac:dyDescent="0.25">
      <c r="A16" s="4"/>
      <c r="B16" s="4"/>
      <c r="C16" s="4"/>
      <c r="D16" s="4"/>
      <c r="E16" s="4"/>
      <c r="F16" s="4"/>
      <c r="G16" s="4"/>
      <c r="H16" s="4"/>
      <c r="I16" s="14"/>
      <c r="J16" s="14"/>
      <c r="K16" s="17"/>
    </row>
    <row r="17" spans="1:18" x14ac:dyDescent="0.25">
      <c r="A17" s="4"/>
      <c r="B17" s="4"/>
      <c r="C17" s="4"/>
      <c r="D17" s="4"/>
      <c r="E17" s="4"/>
      <c r="F17" s="4"/>
      <c r="G17" s="4"/>
      <c r="H17" s="4"/>
      <c r="I17" s="14"/>
      <c r="J17" s="14"/>
      <c r="K17" s="17"/>
      <c r="N17" s="15">
        <v>5.0995370370370371E-2</v>
      </c>
      <c r="O17" s="6" t="s">
        <v>35</v>
      </c>
      <c r="P17" s="7" t="s">
        <v>36</v>
      </c>
    </row>
    <row r="18" spans="1:18" x14ac:dyDescent="0.25">
      <c r="A18" s="4">
        <v>2</v>
      </c>
      <c r="B18" s="4" t="s">
        <v>30</v>
      </c>
      <c r="C18" s="4" t="s">
        <v>31</v>
      </c>
      <c r="D18" s="4" t="s">
        <v>32</v>
      </c>
      <c r="E18" s="4">
        <v>111.3</v>
      </c>
      <c r="F18" s="4">
        <v>0</v>
      </c>
      <c r="G18" s="4">
        <v>58</v>
      </c>
      <c r="H18" s="4">
        <v>53</v>
      </c>
      <c r="I18" s="14">
        <f t="shared" ref="I18:I27" si="3">F18+G18+H18/60</f>
        <v>58.883333333333333</v>
      </c>
      <c r="J18" s="14">
        <f t="shared" ref="J18:J27" si="4">I18/E18*100</f>
        <v>52.905061395627442</v>
      </c>
      <c r="K18" s="17" t="str">
        <f t="shared" ref="K18:K27" si="5">TEXT((J18/24)/60,"mm:ss")</f>
        <v>52:54</v>
      </c>
      <c r="L18" s="4">
        <v>1</v>
      </c>
      <c r="M18" s="22">
        <v>9.1886574074074079E-2</v>
      </c>
      <c r="R18" s="23">
        <f>M18-N17</f>
        <v>4.0891203703703707E-2</v>
      </c>
    </row>
    <row r="19" spans="1:18" x14ac:dyDescent="0.25">
      <c r="A19" s="4">
        <v>2</v>
      </c>
      <c r="B19" s="4" t="s">
        <v>18</v>
      </c>
      <c r="C19" s="4">
        <v>1351</v>
      </c>
      <c r="D19" s="4" t="s">
        <v>19</v>
      </c>
      <c r="E19" s="4">
        <v>96.3</v>
      </c>
      <c r="F19" s="4">
        <v>0</v>
      </c>
      <c r="G19" s="4">
        <v>52</v>
      </c>
      <c r="H19" s="4">
        <v>43</v>
      </c>
      <c r="I19" s="14">
        <f t="shared" si="3"/>
        <v>52.716666666666669</v>
      </c>
      <c r="J19" s="14">
        <f t="shared" si="4"/>
        <v>54.742125302872971</v>
      </c>
      <c r="K19" s="17" t="str">
        <f t="shared" si="5"/>
        <v>54:45</v>
      </c>
      <c r="L19" s="4">
        <v>2</v>
      </c>
      <c r="M19" s="22">
        <v>8.7604166666666664E-2</v>
      </c>
      <c r="R19" s="23">
        <f>M19-N17</f>
        <v>3.6608796296296292E-2</v>
      </c>
    </row>
    <row r="20" spans="1:18" hidden="1" x14ac:dyDescent="0.25">
      <c r="A20" s="4">
        <v>1</v>
      </c>
      <c r="B20" s="4"/>
      <c r="C20" s="4">
        <v>1292</v>
      </c>
      <c r="D20" s="4" t="s">
        <v>22</v>
      </c>
      <c r="E20" s="4">
        <v>87.8</v>
      </c>
      <c r="F20" s="4">
        <v>0</v>
      </c>
      <c r="G20" s="4"/>
      <c r="H20" s="4"/>
      <c r="I20" s="14">
        <f t="shared" si="3"/>
        <v>0</v>
      </c>
      <c r="J20" s="14">
        <f t="shared" si="4"/>
        <v>0</v>
      </c>
      <c r="K20" s="17" t="str">
        <f t="shared" si="5"/>
        <v>00:00</v>
      </c>
      <c r="R20" s="23">
        <f>M20-N19</f>
        <v>0</v>
      </c>
    </row>
    <row r="21" spans="1:18" x14ac:dyDescent="0.25">
      <c r="A21" s="4">
        <v>2</v>
      </c>
      <c r="B21" s="4" t="s">
        <v>26</v>
      </c>
      <c r="C21" s="4">
        <v>100</v>
      </c>
      <c r="D21" s="4" t="s">
        <v>27</v>
      </c>
      <c r="E21" s="4">
        <v>90.2</v>
      </c>
      <c r="F21" s="4">
        <v>0</v>
      </c>
      <c r="G21" s="4">
        <v>49</v>
      </c>
      <c r="H21" s="4">
        <v>50</v>
      </c>
      <c r="I21" s="14">
        <f t="shared" si="3"/>
        <v>49.833333333333336</v>
      </c>
      <c r="J21" s="14">
        <f t="shared" si="4"/>
        <v>55.247597930524762</v>
      </c>
      <c r="K21" s="17" t="str">
        <f t="shared" si="5"/>
        <v>55:15</v>
      </c>
      <c r="L21" s="4">
        <v>3</v>
      </c>
      <c r="M21" s="22">
        <v>8.5601851851851846E-2</v>
      </c>
      <c r="R21" s="23">
        <f>M21-N17</f>
        <v>3.4606481481481474E-2</v>
      </c>
    </row>
    <row r="22" spans="1:18" hidden="1" x14ac:dyDescent="0.25">
      <c r="A22" s="4">
        <v>1</v>
      </c>
      <c r="B22" s="4" t="s">
        <v>24</v>
      </c>
      <c r="C22" s="4">
        <v>382</v>
      </c>
      <c r="D22" s="4" t="s">
        <v>25</v>
      </c>
      <c r="E22" s="20">
        <v>96</v>
      </c>
      <c r="F22" s="4">
        <v>0</v>
      </c>
      <c r="G22" s="4"/>
      <c r="H22" s="4"/>
      <c r="I22" s="14">
        <f t="shared" si="3"/>
        <v>0</v>
      </c>
      <c r="J22" s="14">
        <f t="shared" si="4"/>
        <v>0</v>
      </c>
      <c r="K22" s="17" t="str">
        <f t="shared" si="5"/>
        <v>00:00</v>
      </c>
      <c r="R22" s="23">
        <f>M22-N21</f>
        <v>0</v>
      </c>
    </row>
    <row r="23" spans="1:18" x14ac:dyDescent="0.25">
      <c r="A23" s="4">
        <v>2</v>
      </c>
      <c r="B23" s="4" t="s">
        <v>23</v>
      </c>
      <c r="C23" s="4">
        <v>523</v>
      </c>
      <c r="D23" s="4" t="s">
        <v>19</v>
      </c>
      <c r="E23" s="4">
        <v>96.3</v>
      </c>
      <c r="F23" s="4">
        <v>0</v>
      </c>
      <c r="G23" s="4">
        <v>54</v>
      </c>
      <c r="H23" s="4">
        <v>31</v>
      </c>
      <c r="I23" s="14">
        <f t="shared" si="3"/>
        <v>54.516666666666666</v>
      </c>
      <c r="J23" s="14">
        <f t="shared" si="4"/>
        <v>56.611284181377641</v>
      </c>
      <c r="K23" s="17" t="str">
        <f t="shared" si="5"/>
        <v>56:37</v>
      </c>
      <c r="L23" s="4">
        <v>4</v>
      </c>
      <c r="M23" s="22">
        <v>8.8854166666666665E-2</v>
      </c>
      <c r="O23" s="18"/>
      <c r="Q23" s="19"/>
      <c r="R23" s="23">
        <f>M23-N17</f>
        <v>3.7858796296296293E-2</v>
      </c>
    </row>
    <row r="24" spans="1:18" hidden="1" x14ac:dyDescent="0.25">
      <c r="A24" s="4">
        <v>1</v>
      </c>
      <c r="B24" s="4"/>
      <c r="C24" s="4">
        <v>557</v>
      </c>
      <c r="D24" s="4" t="s">
        <v>28</v>
      </c>
      <c r="E24" s="4">
        <v>90.8</v>
      </c>
      <c r="F24" s="4">
        <v>0</v>
      </c>
      <c r="G24" s="4"/>
      <c r="H24" s="4"/>
      <c r="I24" s="14">
        <f t="shared" si="3"/>
        <v>0</v>
      </c>
      <c r="J24" s="14">
        <f t="shared" si="4"/>
        <v>0</v>
      </c>
      <c r="K24" s="17" t="str">
        <f t="shared" si="5"/>
        <v>00:00</v>
      </c>
      <c r="R24" s="23">
        <f>M24-N23</f>
        <v>0</v>
      </c>
    </row>
    <row r="25" spans="1:18" hidden="1" x14ac:dyDescent="0.25">
      <c r="A25" s="4">
        <v>1</v>
      </c>
      <c r="B25" s="4"/>
      <c r="C25" s="4">
        <v>11951</v>
      </c>
      <c r="D25" s="4" t="s">
        <v>19</v>
      </c>
      <c r="E25" s="4">
        <v>96.3</v>
      </c>
      <c r="F25" s="4">
        <v>0</v>
      </c>
      <c r="G25" s="4"/>
      <c r="H25" s="4"/>
      <c r="I25" s="14">
        <f t="shared" si="3"/>
        <v>0</v>
      </c>
      <c r="J25" s="14">
        <f t="shared" si="4"/>
        <v>0</v>
      </c>
      <c r="K25" s="17" t="str">
        <f t="shared" si="5"/>
        <v>00:00</v>
      </c>
      <c r="R25" s="23">
        <f>M25-N24</f>
        <v>0</v>
      </c>
    </row>
    <row r="26" spans="1:18" hidden="1" x14ac:dyDescent="0.25">
      <c r="A26" s="4">
        <v>1</v>
      </c>
      <c r="B26" s="4"/>
      <c r="C26" s="4">
        <v>251</v>
      </c>
      <c r="D26" s="4" t="s">
        <v>29</v>
      </c>
      <c r="E26" s="4">
        <v>89.6</v>
      </c>
      <c r="F26" s="4">
        <v>0</v>
      </c>
      <c r="G26" s="4"/>
      <c r="H26" s="4"/>
      <c r="I26" s="14">
        <f t="shared" si="3"/>
        <v>0</v>
      </c>
      <c r="J26" s="14">
        <f t="shared" si="4"/>
        <v>0</v>
      </c>
      <c r="K26" s="17" t="str">
        <f t="shared" si="5"/>
        <v>00:00</v>
      </c>
      <c r="R26" s="23">
        <f>M26-N25</f>
        <v>0</v>
      </c>
    </row>
    <row r="27" spans="1:18" x14ac:dyDescent="0.25">
      <c r="A27" s="4">
        <v>2</v>
      </c>
      <c r="B27" s="4" t="s">
        <v>20</v>
      </c>
      <c r="C27" s="4">
        <v>4312</v>
      </c>
      <c r="D27" s="4" t="s">
        <v>21</v>
      </c>
      <c r="E27" s="4">
        <v>89.6</v>
      </c>
      <c r="F27" s="4">
        <v>0</v>
      </c>
      <c r="G27" s="4">
        <v>51</v>
      </c>
      <c r="H27" s="4">
        <v>33</v>
      </c>
      <c r="I27" s="14">
        <f t="shared" si="3"/>
        <v>51.55</v>
      </c>
      <c r="J27" s="14">
        <f t="shared" si="4"/>
        <v>57.533482142857139</v>
      </c>
      <c r="K27" s="17" t="str">
        <f t="shared" si="5"/>
        <v>57:32</v>
      </c>
      <c r="L27" s="4">
        <v>5</v>
      </c>
      <c r="M27" s="22">
        <v>8.6793981481481486E-2</v>
      </c>
      <c r="N27" s="15"/>
      <c r="R27" s="23">
        <f>M27-N17</f>
        <v>3.5798611111111114E-2</v>
      </c>
    </row>
    <row r="28" spans="1:18" x14ac:dyDescent="0.25">
      <c r="A28" s="4">
        <v>2</v>
      </c>
      <c r="B28" s="4" t="s">
        <v>33</v>
      </c>
      <c r="C28" s="4" t="s">
        <v>37</v>
      </c>
      <c r="D28" s="4"/>
      <c r="E28" s="4"/>
      <c r="F28" s="4"/>
      <c r="G28" s="4"/>
      <c r="H28" s="4"/>
      <c r="I28" s="14"/>
      <c r="J28" s="14"/>
      <c r="K28" s="17"/>
      <c r="L28" s="21">
        <v>2</v>
      </c>
    </row>
    <row r="29" spans="1:18" x14ac:dyDescent="0.25">
      <c r="A29" s="4"/>
      <c r="B29" s="4"/>
      <c r="C29" s="4"/>
      <c r="D29" s="4"/>
      <c r="E29" s="4"/>
      <c r="F29" s="4"/>
      <c r="G29" s="4"/>
      <c r="H29" s="4"/>
      <c r="I29" s="14"/>
      <c r="J29" s="14"/>
      <c r="K29" s="17"/>
    </row>
    <row r="30" spans="1:18" x14ac:dyDescent="0.25">
      <c r="A30" s="4"/>
      <c r="B30" s="4"/>
      <c r="C30" s="4"/>
      <c r="D30" s="4"/>
      <c r="E30" s="4"/>
      <c r="F30" s="4"/>
      <c r="G30" s="4"/>
      <c r="H30" s="4"/>
      <c r="I30" s="14"/>
      <c r="J30" s="14"/>
      <c r="K30" s="17"/>
    </row>
    <row r="31" spans="1:18" x14ac:dyDescent="0.25">
      <c r="A31" s="4"/>
      <c r="B31" s="4"/>
      <c r="C31" s="4"/>
      <c r="D31" s="4"/>
      <c r="E31" s="4"/>
      <c r="F31" s="4"/>
      <c r="G31" s="4"/>
      <c r="H31" s="4"/>
      <c r="I31" s="14"/>
      <c r="J31" s="14"/>
      <c r="K31" s="17"/>
      <c r="N31" s="15">
        <v>9.6053240740740745E-2</v>
      </c>
      <c r="O31" s="6" t="s">
        <v>35</v>
      </c>
    </row>
    <row r="32" spans="1:18" x14ac:dyDescent="0.25">
      <c r="A32" s="4">
        <v>3</v>
      </c>
      <c r="B32" s="4" t="s">
        <v>30</v>
      </c>
      <c r="C32" s="4" t="s">
        <v>31</v>
      </c>
      <c r="D32" s="4" t="s">
        <v>32</v>
      </c>
      <c r="E32" s="4">
        <v>111.3</v>
      </c>
      <c r="F32" s="4">
        <v>0</v>
      </c>
      <c r="G32" s="4">
        <v>0</v>
      </c>
      <c r="H32" s="4">
        <v>0</v>
      </c>
      <c r="I32" s="14">
        <f t="shared" ref="I32:I41" si="6">F32+G32+H32/60</f>
        <v>0</v>
      </c>
      <c r="J32" s="14">
        <f t="shared" ref="J32:J41" si="7">I32/E32*100</f>
        <v>0</v>
      </c>
      <c r="K32" s="17" t="str">
        <f t="shared" ref="K32:K41" si="8">TEXT((J32/24)/60,"mm:ss")</f>
        <v>00:00</v>
      </c>
      <c r="L32" s="4">
        <v>6</v>
      </c>
      <c r="M32" s="4" t="s">
        <v>38</v>
      </c>
      <c r="R32" s="23">
        <v>0</v>
      </c>
    </row>
    <row r="33" spans="1:18" x14ac:dyDescent="0.25">
      <c r="A33" s="4">
        <v>3</v>
      </c>
      <c r="B33" s="4" t="s">
        <v>18</v>
      </c>
      <c r="C33" s="4">
        <v>1351</v>
      </c>
      <c r="D33" s="4" t="s">
        <v>19</v>
      </c>
      <c r="E33" s="4">
        <v>96.3</v>
      </c>
      <c r="F33" s="4">
        <v>0</v>
      </c>
      <c r="G33" s="4">
        <v>22</v>
      </c>
      <c r="H33" s="4">
        <v>49</v>
      </c>
      <c r="I33" s="14">
        <f t="shared" si="6"/>
        <v>22.816666666666666</v>
      </c>
      <c r="J33" s="14">
        <f t="shared" si="7"/>
        <v>23.69331948771201</v>
      </c>
      <c r="K33" s="17" t="str">
        <f t="shared" si="8"/>
        <v>23:42</v>
      </c>
      <c r="L33" s="4">
        <v>1</v>
      </c>
      <c r="M33" s="22">
        <v>0.11189814814814815</v>
      </c>
      <c r="R33" s="23">
        <f t="shared" ref="R33:R41" si="9">M33-$N$31</f>
        <v>1.5844907407407405E-2</v>
      </c>
    </row>
    <row r="34" spans="1:18" hidden="1" x14ac:dyDescent="0.25">
      <c r="A34" s="4">
        <v>3</v>
      </c>
      <c r="B34" s="4"/>
      <c r="C34" s="4">
        <v>1292</v>
      </c>
      <c r="D34" s="4" t="s">
        <v>22</v>
      </c>
      <c r="E34" s="4">
        <v>87.8</v>
      </c>
      <c r="F34" s="4">
        <v>0</v>
      </c>
      <c r="G34" s="4"/>
      <c r="H34" s="4"/>
      <c r="I34" s="14">
        <f t="shared" si="6"/>
        <v>0</v>
      </c>
      <c r="J34" s="14">
        <f t="shared" si="7"/>
        <v>0</v>
      </c>
      <c r="K34" s="17" t="str">
        <f t="shared" si="8"/>
        <v>00:00</v>
      </c>
      <c r="R34" s="23">
        <f t="shared" si="9"/>
        <v>-9.6053240740740745E-2</v>
      </c>
    </row>
    <row r="35" spans="1:18" x14ac:dyDescent="0.25">
      <c r="A35" s="4">
        <v>3</v>
      </c>
      <c r="B35" s="4" t="s">
        <v>20</v>
      </c>
      <c r="C35" s="4">
        <v>4312</v>
      </c>
      <c r="D35" s="4" t="s">
        <v>21</v>
      </c>
      <c r="E35" s="4">
        <v>89.6</v>
      </c>
      <c r="F35" s="4">
        <v>0</v>
      </c>
      <c r="G35" s="4">
        <v>22</v>
      </c>
      <c r="H35" s="4">
        <v>28</v>
      </c>
      <c r="I35" s="14">
        <f t="shared" si="6"/>
        <v>22.466666666666665</v>
      </c>
      <c r="J35" s="14">
        <f t="shared" si="7"/>
        <v>25.074404761904763</v>
      </c>
      <c r="K35" s="17" t="str">
        <f t="shared" si="8"/>
        <v>25:04</v>
      </c>
      <c r="L35" s="4">
        <v>2</v>
      </c>
      <c r="M35" s="22">
        <v>0.1116550925925926</v>
      </c>
      <c r="R35" s="23">
        <f t="shared" si="9"/>
        <v>1.5601851851851853E-2</v>
      </c>
    </row>
    <row r="36" spans="1:18" hidden="1" x14ac:dyDescent="0.25">
      <c r="A36" s="4">
        <v>3</v>
      </c>
      <c r="B36" s="4" t="s">
        <v>24</v>
      </c>
      <c r="C36" s="4">
        <v>382</v>
      </c>
      <c r="D36" s="4" t="s">
        <v>25</v>
      </c>
      <c r="E36" s="20">
        <v>96</v>
      </c>
      <c r="F36" s="4">
        <v>0</v>
      </c>
      <c r="G36" s="4"/>
      <c r="H36" s="4"/>
      <c r="I36" s="14">
        <f t="shared" si="6"/>
        <v>0</v>
      </c>
      <c r="J36" s="14">
        <f t="shared" si="7"/>
        <v>0</v>
      </c>
      <c r="K36" s="17" t="str">
        <f t="shared" si="8"/>
        <v>00:00</v>
      </c>
      <c r="R36" s="23">
        <f t="shared" si="9"/>
        <v>-9.6053240740740745E-2</v>
      </c>
    </row>
    <row r="37" spans="1:18" x14ac:dyDescent="0.25">
      <c r="A37" s="4">
        <v>3</v>
      </c>
      <c r="B37" s="4" t="s">
        <v>26</v>
      </c>
      <c r="C37" s="4">
        <v>100</v>
      </c>
      <c r="D37" s="4" t="s">
        <v>27</v>
      </c>
      <c r="E37" s="4">
        <v>90.2</v>
      </c>
      <c r="F37" s="4">
        <v>0</v>
      </c>
      <c r="G37" s="4">
        <v>23</v>
      </c>
      <c r="H37" s="4">
        <v>6</v>
      </c>
      <c r="I37" s="14">
        <f t="shared" si="6"/>
        <v>23.1</v>
      </c>
      <c r="J37" s="14">
        <f t="shared" si="7"/>
        <v>25.609756097560975</v>
      </c>
      <c r="K37" s="17" t="str">
        <f t="shared" si="8"/>
        <v>25:37</v>
      </c>
      <c r="L37" s="4">
        <v>3</v>
      </c>
      <c r="M37" s="22">
        <v>0.11209490740740741</v>
      </c>
      <c r="R37" s="23">
        <f t="shared" si="9"/>
        <v>1.6041666666666662E-2</v>
      </c>
    </row>
    <row r="38" spans="1:18" hidden="1" x14ac:dyDescent="0.25">
      <c r="A38" s="4">
        <v>3</v>
      </c>
      <c r="B38" s="4"/>
      <c r="C38" s="4">
        <v>557</v>
      </c>
      <c r="D38" s="4" t="s">
        <v>28</v>
      </c>
      <c r="E38" s="4">
        <v>90.8</v>
      </c>
      <c r="F38" s="4">
        <v>0</v>
      </c>
      <c r="G38" s="4"/>
      <c r="H38" s="4"/>
      <c r="I38" s="14">
        <f t="shared" si="6"/>
        <v>0</v>
      </c>
      <c r="J38" s="14">
        <f t="shared" si="7"/>
        <v>0</v>
      </c>
      <c r="K38" s="17" t="str">
        <f t="shared" si="8"/>
        <v>00:00</v>
      </c>
      <c r="R38" s="23">
        <f t="shared" si="9"/>
        <v>-9.6053240740740745E-2</v>
      </c>
    </row>
    <row r="39" spans="1:18" hidden="1" x14ac:dyDescent="0.25">
      <c r="A39" s="4">
        <v>3</v>
      </c>
      <c r="B39" s="4"/>
      <c r="C39" s="4">
        <v>11951</v>
      </c>
      <c r="D39" s="4" t="s">
        <v>19</v>
      </c>
      <c r="E39" s="4">
        <v>96.3</v>
      </c>
      <c r="F39" s="4">
        <v>0</v>
      </c>
      <c r="G39" s="4"/>
      <c r="H39" s="4"/>
      <c r="I39" s="14">
        <f t="shared" si="6"/>
        <v>0</v>
      </c>
      <c r="J39" s="14">
        <f t="shared" si="7"/>
        <v>0</v>
      </c>
      <c r="K39" s="17" t="str">
        <f t="shared" si="8"/>
        <v>00:00</v>
      </c>
      <c r="R39" s="23">
        <f t="shared" si="9"/>
        <v>-9.6053240740740745E-2</v>
      </c>
    </row>
    <row r="40" spans="1:18" hidden="1" x14ac:dyDescent="0.25">
      <c r="A40" s="4">
        <v>3</v>
      </c>
      <c r="B40" s="4"/>
      <c r="C40" s="4">
        <v>251</v>
      </c>
      <c r="D40" s="4" t="s">
        <v>29</v>
      </c>
      <c r="E40" s="4">
        <v>89.6</v>
      </c>
      <c r="F40" s="4">
        <v>0</v>
      </c>
      <c r="G40" s="4"/>
      <c r="H40" s="4"/>
      <c r="I40" s="14">
        <f t="shared" si="6"/>
        <v>0</v>
      </c>
      <c r="J40" s="14">
        <f t="shared" si="7"/>
        <v>0</v>
      </c>
      <c r="K40" s="17" t="str">
        <f t="shared" si="8"/>
        <v>00:00</v>
      </c>
      <c r="R40" s="23">
        <f t="shared" si="9"/>
        <v>-9.6053240740740745E-2</v>
      </c>
    </row>
    <row r="41" spans="1:18" x14ac:dyDescent="0.25">
      <c r="A41" s="4">
        <v>3</v>
      </c>
      <c r="B41" s="4" t="s">
        <v>23</v>
      </c>
      <c r="C41" s="4">
        <v>523</v>
      </c>
      <c r="D41" s="4" t="s">
        <v>19</v>
      </c>
      <c r="E41" s="4">
        <v>96.3</v>
      </c>
      <c r="F41" s="4">
        <v>0</v>
      </c>
      <c r="G41" s="4">
        <v>25</v>
      </c>
      <c r="H41" s="4">
        <v>20</v>
      </c>
      <c r="I41" s="14">
        <f t="shared" si="6"/>
        <v>25.333333333333332</v>
      </c>
      <c r="J41" s="14">
        <f t="shared" si="7"/>
        <v>26.30668051228799</v>
      </c>
      <c r="K41" s="17" t="str">
        <f t="shared" si="8"/>
        <v>26:18</v>
      </c>
      <c r="L41" s="4">
        <v>4</v>
      </c>
      <c r="M41" s="22">
        <v>0.11364583333333333</v>
      </c>
      <c r="O41" s="18"/>
      <c r="Q41" s="19"/>
      <c r="R41" s="23">
        <f t="shared" si="9"/>
        <v>1.759259259259259E-2</v>
      </c>
    </row>
    <row r="42" spans="1:18" x14ac:dyDescent="0.25">
      <c r="A42" s="4">
        <v>3</v>
      </c>
      <c r="B42" s="4" t="s">
        <v>33</v>
      </c>
      <c r="C42" s="4" t="s">
        <v>37</v>
      </c>
      <c r="D42" s="4"/>
      <c r="E42" s="4"/>
      <c r="F42" s="4"/>
      <c r="G42" s="4"/>
      <c r="H42" s="4"/>
      <c r="I42" s="14"/>
      <c r="J42" s="14"/>
      <c r="K42" s="17"/>
      <c r="L42" s="21">
        <v>2</v>
      </c>
    </row>
    <row r="43" spans="1:18" x14ac:dyDescent="0.25">
      <c r="A43" s="4"/>
      <c r="B43" s="4"/>
      <c r="C43" s="4"/>
      <c r="D43" s="4"/>
      <c r="E43" s="4"/>
      <c r="F43" s="4"/>
      <c r="G43" s="4"/>
      <c r="H43" s="4"/>
      <c r="I43" s="14"/>
      <c r="J43" s="14"/>
      <c r="K43" s="17"/>
    </row>
    <row r="44" spans="1:18" x14ac:dyDescent="0.25">
      <c r="A44" s="4"/>
      <c r="B44" s="4"/>
      <c r="C44" s="4"/>
      <c r="D44" s="4"/>
      <c r="E44" s="4"/>
      <c r="F44" s="4"/>
      <c r="G44" s="4"/>
      <c r="H44" s="4"/>
      <c r="I44" s="14"/>
      <c r="J44" s="14"/>
      <c r="K44" s="17"/>
    </row>
    <row r="45" spans="1:18" x14ac:dyDescent="0.25">
      <c r="A45" s="4"/>
      <c r="B45" s="4"/>
      <c r="C45" s="4"/>
      <c r="D45" s="4"/>
      <c r="E45" s="4"/>
      <c r="F45" s="4"/>
      <c r="G45" s="4"/>
      <c r="H45" s="4"/>
      <c r="I45" s="14"/>
      <c r="J45" s="14"/>
      <c r="K45" s="17"/>
      <c r="N45" s="15">
        <v>0.11763888888888889</v>
      </c>
      <c r="O45" s="6" t="s">
        <v>39</v>
      </c>
    </row>
    <row r="46" spans="1:18" x14ac:dyDescent="0.25">
      <c r="A46" s="4">
        <v>4</v>
      </c>
      <c r="B46" s="4" t="s">
        <v>30</v>
      </c>
      <c r="C46" s="4" t="s">
        <v>31</v>
      </c>
      <c r="D46" s="4" t="s">
        <v>32</v>
      </c>
      <c r="E46" s="4">
        <v>111.3</v>
      </c>
      <c r="F46" s="4">
        <v>0</v>
      </c>
      <c r="G46" s="4">
        <v>0</v>
      </c>
      <c r="H46" s="4">
        <v>0</v>
      </c>
      <c r="I46" s="14">
        <f t="shared" ref="I46:I55" si="10">F46+G46+H46/60</f>
        <v>0</v>
      </c>
      <c r="J46" s="14">
        <f t="shared" ref="J46:J55" si="11">I46/E46*100</f>
        <v>0</v>
      </c>
      <c r="K46" s="17" t="str">
        <f t="shared" ref="K46:K55" si="12">TEXT((J46/24)/60,"mm:ss")</f>
        <v>00:00</v>
      </c>
      <c r="L46" s="4">
        <v>6</v>
      </c>
      <c r="M46" s="4" t="s">
        <v>40</v>
      </c>
      <c r="R46" s="23">
        <v>0</v>
      </c>
    </row>
    <row r="47" spans="1:18" x14ac:dyDescent="0.25">
      <c r="A47" s="4">
        <v>4</v>
      </c>
      <c r="B47" s="4" t="s">
        <v>23</v>
      </c>
      <c r="C47" s="4">
        <v>523</v>
      </c>
      <c r="D47" s="4" t="s">
        <v>19</v>
      </c>
      <c r="E47" s="4">
        <v>96.3</v>
      </c>
      <c r="F47" s="4">
        <v>0</v>
      </c>
      <c r="G47" s="4">
        <v>42</v>
      </c>
      <c r="H47" s="4">
        <v>56</v>
      </c>
      <c r="I47" s="14">
        <f t="shared" si="10"/>
        <v>42.93333333333333</v>
      </c>
      <c r="J47" s="14">
        <f t="shared" si="11"/>
        <v>44.582900657667011</v>
      </c>
      <c r="K47" s="17" t="str">
        <f t="shared" si="12"/>
        <v>44:35</v>
      </c>
      <c r="L47" s="4">
        <v>1</v>
      </c>
      <c r="M47" s="22">
        <v>0.12586805555555555</v>
      </c>
      <c r="O47" s="18"/>
      <c r="Q47" s="19"/>
      <c r="R47" s="23">
        <f t="shared" ref="R47:R55" si="13">M47-$N$31</f>
        <v>2.9814814814814808E-2</v>
      </c>
    </row>
    <row r="48" spans="1:18" hidden="1" x14ac:dyDescent="0.25">
      <c r="A48" s="4">
        <v>4</v>
      </c>
      <c r="B48" s="4"/>
      <c r="C48" s="4">
        <v>1292</v>
      </c>
      <c r="D48" s="4" t="s">
        <v>22</v>
      </c>
      <c r="E48" s="4">
        <v>87.8</v>
      </c>
      <c r="F48" s="4">
        <v>0</v>
      </c>
      <c r="G48" s="4"/>
      <c r="H48" s="4"/>
      <c r="I48" s="14">
        <f t="shared" si="10"/>
        <v>0</v>
      </c>
      <c r="J48" s="14">
        <f t="shared" si="11"/>
        <v>0</v>
      </c>
      <c r="K48" s="17" t="str">
        <f t="shared" si="12"/>
        <v>00:00</v>
      </c>
      <c r="R48" s="23">
        <f t="shared" si="13"/>
        <v>-9.6053240740740745E-2</v>
      </c>
    </row>
    <row r="49" spans="1:18" x14ac:dyDescent="0.25">
      <c r="A49" s="4">
        <v>4</v>
      </c>
      <c r="B49" s="4" t="s">
        <v>18</v>
      </c>
      <c r="C49" s="4">
        <v>1351</v>
      </c>
      <c r="D49" s="4" t="s">
        <v>19</v>
      </c>
      <c r="E49" s="4">
        <v>96.3</v>
      </c>
      <c r="F49" s="4">
        <v>0</v>
      </c>
      <c r="G49" s="4">
        <v>44</v>
      </c>
      <c r="H49" s="4">
        <v>4</v>
      </c>
      <c r="I49" s="14">
        <f t="shared" si="10"/>
        <v>44.06666666666667</v>
      </c>
      <c r="J49" s="14">
        <f t="shared" si="11"/>
        <v>45.759778470058848</v>
      </c>
      <c r="K49" s="17" t="str">
        <f t="shared" si="12"/>
        <v>45:46</v>
      </c>
      <c r="L49" s="4">
        <v>2</v>
      </c>
      <c r="M49" s="22">
        <v>0.12665509259259258</v>
      </c>
      <c r="R49" s="23">
        <f t="shared" si="13"/>
        <v>3.0601851851851838E-2</v>
      </c>
    </row>
    <row r="50" spans="1:18" hidden="1" x14ac:dyDescent="0.25">
      <c r="A50" s="4">
        <v>4</v>
      </c>
      <c r="B50" s="4" t="s">
        <v>24</v>
      </c>
      <c r="C50" s="4">
        <v>382</v>
      </c>
      <c r="D50" s="4" t="s">
        <v>25</v>
      </c>
      <c r="E50" s="20">
        <v>96</v>
      </c>
      <c r="F50" s="4">
        <v>0</v>
      </c>
      <c r="G50" s="4"/>
      <c r="H50" s="4"/>
      <c r="I50" s="14">
        <f t="shared" si="10"/>
        <v>0</v>
      </c>
      <c r="J50" s="14">
        <f t="shared" si="11"/>
        <v>0</v>
      </c>
      <c r="K50" s="17" t="str">
        <f t="shared" si="12"/>
        <v>00:00</v>
      </c>
      <c r="R50" s="23">
        <f t="shared" si="13"/>
        <v>-9.6053240740740745E-2</v>
      </c>
    </row>
    <row r="51" spans="1:18" x14ac:dyDescent="0.25">
      <c r="A51" s="4">
        <v>4</v>
      </c>
      <c r="B51" s="4" t="s">
        <v>20</v>
      </c>
      <c r="C51" s="4">
        <v>4312</v>
      </c>
      <c r="D51" s="4" t="s">
        <v>21</v>
      </c>
      <c r="E51" s="4">
        <v>89.6</v>
      </c>
      <c r="F51" s="4">
        <v>0</v>
      </c>
      <c r="G51" s="4">
        <v>41</v>
      </c>
      <c r="H51" s="4">
        <v>53</v>
      </c>
      <c r="I51" s="14">
        <f t="shared" si="10"/>
        <v>41.883333333333333</v>
      </c>
      <c r="J51" s="14">
        <f t="shared" si="11"/>
        <v>46.744791666666671</v>
      </c>
      <c r="K51" s="17" t="str">
        <f t="shared" si="12"/>
        <v>46:45</v>
      </c>
      <c r="L51" s="4">
        <v>3</v>
      </c>
      <c r="M51" s="22">
        <v>0.12513888888888888</v>
      </c>
      <c r="R51" s="23">
        <f t="shared" si="13"/>
        <v>2.9085648148148138E-2</v>
      </c>
    </row>
    <row r="52" spans="1:18" hidden="1" x14ac:dyDescent="0.25">
      <c r="A52" s="4">
        <v>4</v>
      </c>
      <c r="B52" s="4"/>
      <c r="C52" s="4">
        <v>557</v>
      </c>
      <c r="D52" s="4" t="s">
        <v>28</v>
      </c>
      <c r="E52" s="4">
        <v>90.8</v>
      </c>
      <c r="F52" s="4">
        <v>0</v>
      </c>
      <c r="G52" s="4"/>
      <c r="H52" s="4"/>
      <c r="I52" s="14">
        <f t="shared" si="10"/>
        <v>0</v>
      </c>
      <c r="J52" s="14">
        <f t="shared" si="11"/>
        <v>0</v>
      </c>
      <c r="K52" s="17" t="str">
        <f t="shared" si="12"/>
        <v>00:00</v>
      </c>
      <c r="R52" s="23">
        <f t="shared" si="13"/>
        <v>-9.6053240740740745E-2</v>
      </c>
    </row>
    <row r="53" spans="1:18" hidden="1" x14ac:dyDescent="0.25">
      <c r="A53" s="4">
        <v>4</v>
      </c>
      <c r="B53" s="4"/>
      <c r="C53" s="4">
        <v>11951</v>
      </c>
      <c r="D53" s="4" t="s">
        <v>19</v>
      </c>
      <c r="E53" s="4">
        <v>96.3</v>
      </c>
      <c r="F53" s="4">
        <v>0</v>
      </c>
      <c r="G53" s="4"/>
      <c r="H53" s="4"/>
      <c r="I53" s="14">
        <f t="shared" si="10"/>
        <v>0</v>
      </c>
      <c r="J53" s="14">
        <f t="shared" si="11"/>
        <v>0</v>
      </c>
      <c r="K53" s="17" t="str">
        <f t="shared" si="12"/>
        <v>00:00</v>
      </c>
      <c r="R53" s="23">
        <f t="shared" si="13"/>
        <v>-9.6053240740740745E-2</v>
      </c>
    </row>
    <row r="54" spans="1:18" hidden="1" x14ac:dyDescent="0.25">
      <c r="A54" s="4">
        <v>4</v>
      </c>
      <c r="B54" s="4"/>
      <c r="C54" s="4">
        <v>251</v>
      </c>
      <c r="D54" s="4" t="s">
        <v>29</v>
      </c>
      <c r="E54" s="4">
        <v>89.6</v>
      </c>
      <c r="F54" s="4">
        <v>0</v>
      </c>
      <c r="G54" s="4"/>
      <c r="H54" s="4"/>
      <c r="I54" s="14">
        <f t="shared" si="10"/>
        <v>0</v>
      </c>
      <c r="J54" s="14">
        <f t="shared" si="11"/>
        <v>0</v>
      </c>
      <c r="K54" s="17" t="str">
        <f t="shared" si="12"/>
        <v>00:00</v>
      </c>
      <c r="R54" s="23">
        <f t="shared" si="13"/>
        <v>-9.6053240740740745E-2</v>
      </c>
    </row>
    <row r="55" spans="1:18" x14ac:dyDescent="0.25">
      <c r="A55" s="4">
        <v>4</v>
      </c>
      <c r="B55" s="4" t="s">
        <v>26</v>
      </c>
      <c r="C55" s="4">
        <v>100</v>
      </c>
      <c r="D55" s="4" t="s">
        <v>27</v>
      </c>
      <c r="E55" s="4">
        <v>90.2</v>
      </c>
      <c r="F55" s="4">
        <v>0</v>
      </c>
      <c r="G55" s="4">
        <v>44</v>
      </c>
      <c r="H55" s="4">
        <v>32</v>
      </c>
      <c r="I55" s="14">
        <f t="shared" si="10"/>
        <v>44.533333333333331</v>
      </c>
      <c r="J55" s="14">
        <f t="shared" si="11"/>
        <v>49.371766444937172</v>
      </c>
      <c r="K55" s="17" t="str">
        <f t="shared" si="12"/>
        <v>49:22</v>
      </c>
      <c r="L55" s="4">
        <v>4</v>
      </c>
      <c r="M55" s="22">
        <v>0.12697916666666667</v>
      </c>
      <c r="R55" s="23">
        <f t="shared" si="13"/>
        <v>3.0925925925925926E-2</v>
      </c>
    </row>
    <row r="56" spans="1:18" x14ac:dyDescent="0.25">
      <c r="A56" s="4">
        <v>4</v>
      </c>
      <c r="B56" s="4" t="s">
        <v>33</v>
      </c>
      <c r="C56" s="4" t="s">
        <v>37</v>
      </c>
      <c r="D56" s="4"/>
      <c r="E56" s="4"/>
      <c r="F56" s="4"/>
      <c r="G56" s="4"/>
      <c r="H56" s="4"/>
      <c r="I56" s="14"/>
      <c r="J56" s="14"/>
      <c r="K56" s="17"/>
      <c r="L56" s="21">
        <v>2</v>
      </c>
    </row>
    <row r="57" spans="1:18" x14ac:dyDescent="0.25">
      <c r="A57" s="4"/>
      <c r="B57" s="4"/>
      <c r="C57" s="4"/>
      <c r="D57" s="4"/>
      <c r="E57" s="4"/>
      <c r="F57" s="4"/>
      <c r="G57" s="4"/>
      <c r="H57" s="4"/>
      <c r="I57" s="14"/>
      <c r="J57" s="14"/>
      <c r="K57" s="17"/>
    </row>
    <row r="58" spans="1:18" x14ac:dyDescent="0.25">
      <c r="A58" s="4"/>
      <c r="B58" s="4"/>
      <c r="C58" s="4"/>
      <c r="D58" s="4"/>
      <c r="E58" s="4"/>
      <c r="F58" s="4"/>
      <c r="G58" s="4"/>
      <c r="H58" s="4"/>
      <c r="I58" s="14"/>
      <c r="J58" s="14"/>
      <c r="K58" s="17"/>
    </row>
    <row r="59" spans="1:18" x14ac:dyDescent="0.25">
      <c r="A59" s="24" t="s">
        <v>41</v>
      </c>
      <c r="B59" s="4"/>
      <c r="C59" s="4"/>
      <c r="D59" s="4"/>
      <c r="E59" s="4"/>
      <c r="F59" s="4"/>
      <c r="G59" s="4"/>
      <c r="H59" s="4"/>
      <c r="I59" s="14"/>
      <c r="J59" s="14"/>
      <c r="K59" s="17"/>
    </row>
    <row r="60" spans="1:18" x14ac:dyDescent="0.25">
      <c r="A60" s="25" t="s">
        <v>42</v>
      </c>
      <c r="B60" s="25" t="s">
        <v>43</v>
      </c>
      <c r="C60" s="25" t="s">
        <v>44</v>
      </c>
      <c r="D60" s="25" t="s">
        <v>45</v>
      </c>
      <c r="E60" s="4"/>
      <c r="F60" s="4"/>
      <c r="G60" s="4"/>
      <c r="H60" s="4"/>
      <c r="I60" s="14"/>
      <c r="J60" s="14"/>
      <c r="K60" s="17"/>
    </row>
    <row r="61" spans="1:18" x14ac:dyDescent="0.25">
      <c r="A61" s="4">
        <v>4</v>
      </c>
      <c r="B61" s="4" t="s">
        <v>30</v>
      </c>
      <c r="C61">
        <f>L14+L18+L32+L46</f>
        <v>18</v>
      </c>
      <c r="D61" s="4" t="s">
        <v>46</v>
      </c>
      <c r="E61" s="4"/>
      <c r="F61" s="4"/>
      <c r="G61" s="4"/>
      <c r="H61" s="4"/>
      <c r="I61" s="14"/>
      <c r="J61" s="14"/>
      <c r="K61" s="17"/>
    </row>
    <row r="62" spans="1:18" x14ac:dyDescent="0.25">
      <c r="A62" s="4">
        <v>1</v>
      </c>
      <c r="B62" s="4" t="s">
        <v>47</v>
      </c>
      <c r="C62">
        <f>L5+L19+L33+L49</f>
        <v>6</v>
      </c>
      <c r="D62" s="4"/>
      <c r="E62" s="4"/>
      <c r="F62" s="4"/>
      <c r="G62" s="4"/>
      <c r="H62" s="4"/>
      <c r="I62" s="14"/>
      <c r="J62" s="14"/>
      <c r="K62" s="17"/>
    </row>
    <row r="63" spans="1:18" x14ac:dyDescent="0.25">
      <c r="A63" s="4" t="s">
        <v>48</v>
      </c>
      <c r="B63" s="4" t="s">
        <v>49</v>
      </c>
      <c r="C63">
        <f>L8+L23+L41+L47</f>
        <v>12</v>
      </c>
      <c r="D63" s="4"/>
      <c r="E63" s="4"/>
      <c r="F63" s="4"/>
      <c r="G63" s="4"/>
      <c r="H63" s="4"/>
      <c r="I63" s="14"/>
      <c r="J63" s="14"/>
      <c r="K63" s="17"/>
    </row>
    <row r="64" spans="1:18" x14ac:dyDescent="0.25">
      <c r="A64" s="4">
        <v>3</v>
      </c>
      <c r="B64" s="4" t="s">
        <v>50</v>
      </c>
      <c r="C64">
        <f>L10+L21+L37+L55</f>
        <v>14</v>
      </c>
    </row>
    <row r="65" spans="1:4" x14ac:dyDescent="0.25">
      <c r="A65" s="4" t="s">
        <v>48</v>
      </c>
      <c r="B65" s="4" t="s">
        <v>51</v>
      </c>
      <c r="C65">
        <f>L6+L27+L35+L51</f>
        <v>12</v>
      </c>
    </row>
    <row r="66" spans="1:4" x14ac:dyDescent="0.25">
      <c r="A66" s="4"/>
      <c r="B66" s="4" t="s">
        <v>33</v>
      </c>
      <c r="C66">
        <v>8</v>
      </c>
      <c r="D66" t="s">
        <v>34</v>
      </c>
    </row>
  </sheetData>
  <pageMargins left="0.7" right="0.7" top="0.75" bottom="0.75" header="0.3" footer="0.3"/>
  <pageSetup scale="77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12</vt:i4>
      </vt:variant>
      <vt:variant>
        <vt:lpstr>Named Ranges</vt:lpstr>
      </vt:variant>
      <vt:variant>
        <vt:i4>8</vt:i4>
      </vt:variant>
    </vt:vector>
  </HeadingPairs>
  <TitlesOfParts>
    <vt:vector size="20" baseType="lpstr">
      <vt:lpstr>total082226</vt:lpstr>
      <vt:lpstr>7 - 082226</vt:lpstr>
      <vt:lpstr>total080126</vt:lpstr>
      <vt:lpstr>6 - 080126</vt:lpstr>
      <vt:lpstr>5 - cancelled</vt:lpstr>
      <vt:lpstr>total062026</vt:lpstr>
      <vt:lpstr>4 - 062026</vt:lpstr>
      <vt:lpstr>total061326</vt:lpstr>
      <vt:lpstr>3 - 061326</vt:lpstr>
      <vt:lpstr>total053026</vt:lpstr>
      <vt:lpstr>2 - 053026</vt:lpstr>
      <vt:lpstr>1 - 050926</vt:lpstr>
      <vt:lpstr>'3 - 061326'!Print_Area</vt:lpstr>
      <vt:lpstr>'4 - 062026'!Print_Area</vt:lpstr>
      <vt:lpstr>'6 - 080126'!Print_Area</vt:lpstr>
      <vt:lpstr>'7 - 082226'!Print_Area</vt:lpstr>
      <vt:lpstr>total061326!Print_Area</vt:lpstr>
      <vt:lpstr>total062026!Print_Area</vt:lpstr>
      <vt:lpstr>total080126!Print_Area</vt:lpstr>
      <vt:lpstr>total082226!Print_Area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Kelly E</dc:creator>
  <cp:lastModifiedBy>Kelly E</cp:lastModifiedBy>
  <cp:lastPrinted>2026-06-25T00:33:58Z</cp:lastPrinted>
  <dcterms:created xsi:type="dcterms:W3CDTF">2026-06-24T21:52:55Z</dcterms:created>
  <dcterms:modified xsi:type="dcterms:W3CDTF">2026-08-22T23:18:59Z</dcterms:modified>
</cp:coreProperties>
</file>